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گزارشات ماهانه صندوق ها\139804\"/>
    </mc:Choice>
  </mc:AlternateContent>
  <bookViews>
    <workbookView xWindow="0" yWindow="0" windowWidth="13305" windowHeight="12045" firstSheet="6" activeTab="6"/>
  </bookViews>
  <sheets>
    <sheet name="دارایی ها" sheetId="17" state="hidden" r:id="rId1"/>
    <sheet name=" سهام" sheetId="1" r:id="rId2"/>
    <sheet name="اوراق تبعی" sheetId="9" r:id="rId3"/>
    <sheet name="اوراق" sheetId="3" r:id="rId4"/>
    <sheet name="تعدیل قیمت" sheetId="4" r:id="rId5"/>
    <sheet name="سپرده" sheetId="2" r:id="rId6"/>
    <sheet name="گواهی سپرده" sheetId="10" r:id="rId7"/>
    <sheet name="درآمدها" sheetId="11" r:id="rId8"/>
    <sheet name="درآمد سرمایه گذاری در سهام " sheetId="5" r:id="rId9"/>
    <sheet name="درآمد سرمایه گذاری در اوراق بها" sheetId="6" r:id="rId10"/>
    <sheet name="درآمد سپرده بانکی" sheetId="7" r:id="rId11"/>
    <sheet name="سایر درآمدها" sheetId="8" r:id="rId12"/>
    <sheet name="درآمد ناشی ازفروش" sheetId="16" r:id="rId13"/>
    <sheet name="درآمد ناشی از تغییر قیمت اوراق " sheetId="14" r:id="rId14"/>
    <sheet name="درآمد سود سهام" sheetId="12" r:id="rId15"/>
    <sheet name="سود اوراق بهادار و سپرده بانکی" sheetId="13" r:id="rId16"/>
  </sheets>
  <definedNames>
    <definedName name="_xlnm.Print_Area" localSheetId="1">' سهام'!$A$1:$Y$25</definedName>
    <definedName name="_xlnm.Print_Area" localSheetId="3">اوراق!$A$1:$AK$16</definedName>
    <definedName name="_xlnm.Print_Area" localSheetId="2">'اوراق تبعی'!$A$1:$T$9</definedName>
    <definedName name="_xlnm.Print_Area" localSheetId="4">'تعدیل قیمت'!$A$1:$P$14</definedName>
    <definedName name="_xlnm.Print_Area" localSheetId="9">'درآمد سرمایه گذاری در اوراق بها'!$A$1:$Q$18</definedName>
    <definedName name="_xlnm.Print_Area" localSheetId="13">'درآمد ناشی از تغییر قیمت اوراق '!$A$1:$Q$27</definedName>
    <definedName name="_xlnm.Print_Area" localSheetId="7">درآمدها!$A$1:$J$13</definedName>
    <definedName name="_xlnm.Print_Area" localSheetId="11">'سایر درآمدها'!$A$1:$H$11</definedName>
    <definedName name="_xlnm.Print_Area" localSheetId="5">سپرده!$A$1:$V$17</definedName>
    <definedName name="_xlnm.Print_Area" localSheetId="6">'گواهی سپرده'!$A$1:$AF$17</definedName>
    <definedName name="_xlnm.Print_Titles" localSheetId="8">'درآمد سرمایه گذاری در سهام '!$1:$10</definedName>
    <definedName name="_xlnm.Print_Titles" localSheetId="13">'درآمد ناشی از تغییر قیمت اوراق '!$1:$6</definedName>
    <definedName name="_xlnm.Print_Titles" localSheetId="12">'درآمد ناشی ازفروش'!$1:$6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C17" i="6" l="1"/>
  <c r="E17" i="6"/>
  <c r="G17" i="6"/>
  <c r="I17" i="6"/>
  <c r="K17" i="6"/>
  <c r="M17" i="6"/>
  <c r="N17" i="6" s="1"/>
  <c r="O17" i="6"/>
  <c r="Q17" i="6"/>
  <c r="U27" i="5"/>
  <c r="K27" i="5"/>
  <c r="U17" i="2"/>
  <c r="S17" i="2"/>
  <c r="M11" i="16" l="1"/>
  <c r="E11" i="16"/>
  <c r="G11" i="16"/>
  <c r="I11" i="16"/>
  <c r="N11" i="16"/>
  <c r="O11" i="16"/>
  <c r="Q11" i="16"/>
  <c r="A3" i="11" l="1"/>
  <c r="A3" i="8"/>
  <c r="A3" i="7"/>
  <c r="K6" i="6"/>
  <c r="A3" i="6"/>
  <c r="A3" i="5"/>
  <c r="C5" i="16"/>
  <c r="K5" i="16"/>
  <c r="A3" i="16"/>
  <c r="K5" i="14"/>
  <c r="A3" i="14"/>
  <c r="A3" i="12"/>
  <c r="A3" i="13"/>
  <c r="W6" i="10"/>
  <c r="A3" i="10"/>
  <c r="A3" i="2"/>
  <c r="S6" i="2"/>
  <c r="C6" i="4"/>
  <c r="A3" i="4"/>
  <c r="A3" i="3"/>
  <c r="A3" i="9"/>
  <c r="C27" i="5" l="1"/>
  <c r="E27" i="5"/>
  <c r="G27" i="5"/>
  <c r="I27" i="5"/>
  <c r="M27" i="5"/>
  <c r="O27" i="5"/>
  <c r="Q27" i="5"/>
  <c r="S27" i="5"/>
  <c r="G15" i="13" l="1"/>
  <c r="K15" i="13"/>
  <c r="O15" i="13"/>
  <c r="M15" i="13"/>
  <c r="G11" i="7" l="1"/>
  <c r="G12" i="7"/>
  <c r="K12" i="7"/>
  <c r="G13" i="7"/>
  <c r="K13" i="7"/>
  <c r="G10" i="7"/>
  <c r="K10" i="7"/>
  <c r="K9" i="7"/>
  <c r="K11" i="7"/>
  <c r="Q16" i="3"/>
  <c r="S16" i="3"/>
  <c r="W16" i="3"/>
  <c r="AA16" i="3"/>
  <c r="AB16" i="3"/>
  <c r="AD16" i="3"/>
  <c r="AG16" i="3"/>
  <c r="AI16" i="3"/>
  <c r="AK16" i="3"/>
  <c r="I8" i="12"/>
  <c r="K8" i="12"/>
  <c r="M8" i="12"/>
  <c r="O8" i="12"/>
  <c r="Q8" i="12"/>
  <c r="S8" i="12"/>
  <c r="C11" i="8"/>
  <c r="E11" i="8"/>
  <c r="E14" i="7"/>
  <c r="I14" i="7"/>
  <c r="I15" i="7" s="1"/>
  <c r="K14" i="7" l="1"/>
  <c r="E15" i="7"/>
  <c r="E15" i="13"/>
  <c r="I15" i="13" l="1"/>
  <c r="G9" i="7" l="1"/>
  <c r="Y24" i="1"/>
  <c r="W24" i="1"/>
  <c r="E18" i="11" s="1"/>
  <c r="U24" i="1"/>
  <c r="E24" i="1"/>
  <c r="G24" i="1"/>
  <c r="G14" i="7" l="1"/>
  <c r="O24" i="1"/>
  <c r="Q26" i="14" l="1"/>
  <c r="I26" i="14" l="1"/>
  <c r="O26" i="14" l="1"/>
  <c r="M26" i="14"/>
  <c r="G26" i="14"/>
  <c r="E26" i="14"/>
  <c r="E7" i="11" l="1"/>
  <c r="I7" i="11" s="1"/>
  <c r="E9" i="11"/>
  <c r="I9" i="11" s="1"/>
  <c r="E6" i="11" l="1"/>
  <c r="I6" i="11" s="1"/>
  <c r="Y30" i="1"/>
  <c r="E8" i="11" l="1"/>
  <c r="I8" i="11" s="1"/>
  <c r="I12" i="11"/>
  <c r="E15" i="11"/>
  <c r="E10" i="11" l="1"/>
  <c r="G7" i="11" s="1"/>
  <c r="G9" i="11" l="1"/>
  <c r="G8" i="11"/>
  <c r="G6" i="11"/>
  <c r="I10" i="11"/>
  <c r="G10" i="11" l="1"/>
</calcChain>
</file>

<file path=xl/comments1.xml><?xml version="1.0" encoding="utf-8"?>
<comments xmlns="http://schemas.openxmlformats.org/spreadsheetml/2006/main">
  <authors>
    <author>Ali Akbar Iranshahi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<sst xmlns="http://schemas.openxmlformats.org/spreadsheetml/2006/main" count="488" uniqueCount="189">
  <si>
    <t>درصد به کل</t>
  </si>
  <si>
    <t>خالص ارزش</t>
  </si>
  <si>
    <t>فروش</t>
  </si>
  <si>
    <t>بهای تمام شده</t>
  </si>
  <si>
    <t xml:space="preserve"> دارایی‌ها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</si>
  <si>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</si>
  <si>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</si>
  <si>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</si>
  <si>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</si>
  <si>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</si>
  <si>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</si>
  <si>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</si>
  <si>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</si>
  <si>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</si>
  <si>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</si>
  <si>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</si>
  <si>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</si>
  <si>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</si>
  <si>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</si>
  <si>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</si>
  <si>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</si>
  <si>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</si>
  <si>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</si>
  <si>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</si>
  <si>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</si>
  <si>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</si>
  <si>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</si>
  <si>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</si>
  <si>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</si>
  <si>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</si>
  <si>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</si>
  <si>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</si>
  <si>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</si>
  <si>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</si>
  <si>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</si>
  <si>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</si>
  <si>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</si>
  <si>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</si>
  <si>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</si>
  <si>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</si>
  <si>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</si>
  <si>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</si>
  <si>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</si>
  <si>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2-1-سرمایه‌گذاری در اوراق بهادار با درآمد ثابت یا علی‌الحساب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</si>
  <si>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</si>
  <si>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</si>
  <si>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</si>
  <si>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</si>
  <si>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</si>
  <si>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</si>
  <si>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1/01/31×13</t>
  </si>
  <si>
    <t>1/02/31×13</t>
  </si>
  <si>
    <t>قیمت بازار هر سهم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</si>
  <si>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</si>
  <si>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</si>
  <si>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</si>
  <si>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</si>
  <si>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</si>
  <si>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</si>
  <si>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</si>
  <si>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</si>
  <si>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</si>
  <si>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</si>
  <si>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</si>
  <si>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4-1- سرمایه‌گذاری در گواهی سپرده‌ بانکی</t>
  </si>
  <si>
    <t>گواهی سپرده بانکی نزد بانک .....</t>
  </si>
  <si>
    <t>نرخ شکست</t>
  </si>
  <si>
    <t>گواهی سپرده  بانکی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</si>
  <si>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</si>
  <si>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</si>
  <si>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</si>
  <si>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</si>
  <si>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</si>
  <si>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</si>
  <si>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</si>
  <si>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</si>
  <si>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</si>
  <si>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</si>
  <si>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</si>
  <si>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</si>
  <si>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</si>
  <si>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</si>
  <si>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ارزش دفتری</t>
  </si>
  <si>
    <t>سود و زیان ناشی از تغییر قیمت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</si>
  <si>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</si>
  <si>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</si>
  <si>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</si>
  <si>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</si>
  <si>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</si>
  <si>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</si>
  <si>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>اطلاعات آماری مرتبط با اوراق اختیار فروش تبعی خریداری شده توسط صندوق سرمایه گذاری: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</si>
  <si>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</si>
  <si>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</si>
  <si>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</si>
  <si>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</si>
  <si>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</si>
  <si>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</si>
  <si>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</si>
  <si>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</si>
  <si>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صندوق سرمایه گذاری مشترک صنعت و معدن</t>
  </si>
  <si>
    <t>برای ماه منتهی به 1396/09/30</t>
  </si>
  <si>
    <t>3-سود(زیان) حاصل از فروش اوراق بهادار</t>
  </si>
  <si>
    <t>4-درآمد ناشی از تغییر قیمت اوراق بهادار</t>
  </si>
  <si>
    <t>5-درآمد سود سهام</t>
  </si>
  <si>
    <t>6-سود اوراق بهادار با درآمد ثابت و سپرده بانکی</t>
  </si>
  <si>
    <t>یادداشت 6</t>
  </si>
  <si>
    <t>یادداشت 4</t>
  </si>
  <si>
    <t>یادداشت 5</t>
  </si>
  <si>
    <t>یادداشت 3</t>
  </si>
  <si>
    <t xml:space="preserve">صورت وضعیت دارایی ها </t>
  </si>
  <si>
    <t>مورد ندارد</t>
  </si>
  <si>
    <t>موردی ندارد</t>
  </si>
  <si>
    <t>جمع کل</t>
  </si>
  <si>
    <t>صورت وضعیت پرتفوی</t>
  </si>
  <si>
    <t>1397/01/31</t>
  </si>
  <si>
    <t>كاشي نيلو</t>
  </si>
  <si>
    <t>1398/12/27</t>
  </si>
  <si>
    <t>مشاركت دولتي7-شرايط خاص981227</t>
  </si>
  <si>
    <t>1401/02/30</t>
  </si>
  <si>
    <t>1398/07/13</t>
  </si>
  <si>
    <t/>
  </si>
  <si>
    <t>مشاركت دولتي3-شرايط خاص980713</t>
  </si>
  <si>
    <t>صكوك اجاره مخابرات-3 ماهه 16%</t>
  </si>
  <si>
    <t>معین برای سایر درآمدهای تنزیل سود بانک</t>
  </si>
  <si>
    <t>تعدیل کارمزد کارگزار</t>
  </si>
  <si>
    <t>حساب جاری</t>
  </si>
  <si>
    <t>1389/02/11</t>
  </si>
  <si>
    <t>849-810-44000400-1</t>
  </si>
  <si>
    <t>سپرده کوتاه مدت</t>
  </si>
  <si>
    <t>بانک شهر پارک ساعی</t>
  </si>
  <si>
    <t>700827413629</t>
  </si>
  <si>
    <t>1397/04/31</t>
  </si>
  <si>
    <t>پتروشيمي مبين</t>
  </si>
  <si>
    <t>بله</t>
  </si>
  <si>
    <t>1397/02/30</t>
  </si>
  <si>
    <t>1396/10/14</t>
  </si>
  <si>
    <t>1396/09/28</t>
  </si>
  <si>
    <t>1398/08/20</t>
  </si>
  <si>
    <t>تاریخ انتشار اوراق</t>
  </si>
  <si>
    <t>بانک سامان سی تیر</t>
  </si>
  <si>
    <t xml:space="preserve">700827461297 </t>
  </si>
  <si>
    <t>700827872428</t>
  </si>
  <si>
    <t>700828452691</t>
  </si>
  <si>
    <t>سپرده بلند مدت</t>
  </si>
  <si>
    <t>1397/05/01</t>
  </si>
  <si>
    <t>1397/05/17</t>
  </si>
  <si>
    <t>1397/06/13</t>
  </si>
  <si>
    <t>بانك دي</t>
  </si>
  <si>
    <t>اسنادخزانه-م4بودجه96-980820</t>
  </si>
  <si>
    <t>1396/10/20</t>
  </si>
  <si>
    <t>100827413708</t>
  </si>
  <si>
    <t>افست‌</t>
  </si>
  <si>
    <t>صنايع‌خاك‌چيني‌ايران‌</t>
  </si>
  <si>
    <t>معدني‌ املاح‌  ايران‌</t>
  </si>
  <si>
    <t>سلف نفت خام سبك داخلي 982</t>
  </si>
  <si>
    <t>س. صنايع‌شيميايي‌ايران</t>
  </si>
  <si>
    <t>معادن‌منگنزايران‌</t>
  </si>
  <si>
    <t>1397/12/19</t>
  </si>
  <si>
    <t>1398/12/19</t>
  </si>
  <si>
    <t>تعدیلات</t>
  </si>
  <si>
    <t>طی ماه</t>
  </si>
  <si>
    <t>لاميران‌</t>
  </si>
  <si>
    <t>توكا رنگ فولاد سپاهان</t>
  </si>
  <si>
    <t xml:space="preserve">طی ماه </t>
  </si>
  <si>
    <t xml:space="preserve">طی  ماه </t>
  </si>
  <si>
    <t>موتوژن‌</t>
  </si>
  <si>
    <t>نگهداری تا سر رسید</t>
  </si>
  <si>
    <t>1398/03/31</t>
  </si>
  <si>
    <t>خوراك‌  دام‌ پارس‌</t>
  </si>
  <si>
    <t>اسنادخزانه-م14بودجه96-981016</t>
  </si>
  <si>
    <t>1396/11/15</t>
  </si>
  <si>
    <t>1398/10/16</t>
  </si>
  <si>
    <t>بانک صادرات نبش مهر</t>
  </si>
  <si>
    <t>849-4044000400-1</t>
  </si>
  <si>
    <t xml:space="preserve">011292345800 </t>
  </si>
  <si>
    <t>1398/03/13</t>
  </si>
  <si>
    <t>برای ماه منتهی به1398/04/31</t>
  </si>
  <si>
    <t>1398/04/31</t>
  </si>
  <si>
    <t>داروسازي‌ اكسير</t>
  </si>
  <si>
    <t>توليد و صادرات ريشمك</t>
  </si>
  <si>
    <t>نيروترانس‌</t>
  </si>
  <si>
    <t>فولاد آلياژي ايران</t>
  </si>
  <si>
    <t>فروشگاههاي زنجيره اي افق كوروش</t>
  </si>
  <si>
    <t>اسنادخزانه-م16بودجه97-000407</t>
  </si>
  <si>
    <t>1397/12/25</t>
  </si>
  <si>
    <t>1400/04/07</t>
  </si>
  <si>
    <t>از ابتدای سال مالی تا آخر تیر ماه 98</t>
  </si>
  <si>
    <t>1398/04/26</t>
  </si>
  <si>
    <t>از ابتدای سال مالی تا آخر تیر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</si>
</sst>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-;[Black]\(#,##0\)"/>
    <numFmt numFmtId="165" formatCode="_-* #,##0_-;_-* #,##0\-;_-* &quot;-&quot;??_-;_-@_-"/>
    <numFmt numFmtId="166" formatCode="_(* #,##0_);_(* \(#,##0\);_(* &quot;-&quot;??_);_(@_)"/>
    <numFmt numFmtId="167" formatCode="_(* #,##0.000_);_(* \(#,##0.000\);_(* &quot;-&quot;??_);_(@_)"/>
  </numFmts>
  <fonts count="29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sz val="12"/>
      <color rgb="FF0062AC"/>
      <name val="B Nazanin"/>
      <charset val="178"/>
    </font>
    <font>
      <sz val="13"/>
      <color theme="1"/>
      <name val="B Nazanin"/>
      <charset val="178"/>
    </font>
    <font>
      <b/>
      <sz val="13"/>
      <color theme="1"/>
      <name val="B Nazanin"/>
      <charset val="178"/>
    </font>
    <font>
      <i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33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3" fillId="0" borderId="4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11" fillId="0" borderId="0" xfId="0" applyFont="1" applyAlignment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 readingOrder="2"/>
    </xf>
    <xf numFmtId="3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 readingOrder="2"/>
    </xf>
    <xf numFmtId="3" fontId="4" fillId="0" borderId="6" xfId="0" applyNumberFormat="1" applyFont="1" applyBorder="1" applyAlignment="1">
      <alignment horizontal="center" vertical="center" wrapText="1" readingOrder="2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1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horizontal="center" vertical="center" readingOrder="2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3" fontId="18" fillId="0" borderId="2" xfId="0" applyNumberFormat="1" applyFont="1" applyBorder="1" applyAlignment="1">
      <alignment horizontal="center" vertical="center" readingOrder="2"/>
    </xf>
    <xf numFmtId="0" fontId="18" fillId="0" borderId="2" xfId="0" applyFont="1" applyBorder="1" applyAlignment="1">
      <alignment horizontal="center" vertical="center" wrapText="1" readingOrder="2"/>
    </xf>
    <xf numFmtId="3" fontId="18" fillId="0" borderId="0" xfId="0" applyNumberFormat="1" applyFont="1" applyAlignment="1">
      <alignment vertical="center" wrapText="1"/>
    </xf>
    <xf numFmtId="3" fontId="6" fillId="0" borderId="0" xfId="0" applyNumberFormat="1" applyFont="1" applyBorder="1" applyAlignment="1">
      <alignment horizontal="center" vertical="center" wrapText="1" readingOrder="2"/>
    </xf>
    <xf numFmtId="3" fontId="18" fillId="0" borderId="0" xfId="0" applyNumberFormat="1" applyFont="1"/>
    <xf numFmtId="164" fontId="18" fillId="0" borderId="0" xfId="0" applyNumberFormat="1" applyFont="1" applyFill="1" applyBorder="1" applyAlignment="1">
      <alignment horizontal="center" vertical="center"/>
    </xf>
    <xf numFmtId="10" fontId="6" fillId="0" borderId="0" xfId="1" applyNumberFormat="1" applyFont="1" applyAlignment="1">
      <alignment horizontal="center" vertical="center" wrapText="1" readingOrder="2"/>
    </xf>
    <xf numFmtId="10" fontId="6" fillId="0" borderId="0" xfId="1" applyNumberFormat="1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vertical="center" wrapText="1"/>
    </xf>
    <xf numFmtId="0" fontId="18" fillId="0" borderId="0" xfId="0" applyFont="1"/>
    <xf numFmtId="3" fontId="6" fillId="0" borderId="0" xfId="0" applyNumberFormat="1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 wrapText="1"/>
    </xf>
    <xf numFmtId="164" fontId="18" fillId="0" borderId="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readingOrder="2"/>
    </xf>
    <xf numFmtId="3" fontId="18" fillId="0" borderId="0" xfId="0" applyNumberFormat="1" applyFont="1" applyAlignment="1">
      <alignment horizontal="center" vertical="center" readingOrder="2"/>
    </xf>
    <xf numFmtId="0" fontId="18" fillId="0" borderId="2" xfId="0" applyFont="1" applyBorder="1" applyAlignment="1">
      <alignment horizontal="center" vertical="center" readingOrder="2"/>
    </xf>
    <xf numFmtId="0" fontId="18" fillId="0" borderId="0" xfId="0" applyFont="1" applyBorder="1" applyAlignment="1">
      <alignment horizontal="center" vertical="center" readingOrder="2"/>
    </xf>
    <xf numFmtId="3" fontId="21" fillId="0" borderId="0" xfId="0" applyNumberFormat="1" applyFont="1" applyAlignment="1">
      <alignment vertical="center" readingOrder="2"/>
    </xf>
    <xf numFmtId="3" fontId="18" fillId="0" borderId="0" xfId="0" applyNumberFormat="1" applyFont="1" applyBorder="1" applyAlignment="1">
      <alignment horizontal="center" vertical="center" readingOrder="2"/>
    </xf>
    <xf numFmtId="10" fontId="18" fillId="0" borderId="0" xfId="1" applyNumberFormat="1" applyFont="1" applyAlignment="1">
      <alignment horizontal="center" vertical="center" readingOrder="2"/>
    </xf>
    <xf numFmtId="9" fontId="18" fillId="0" borderId="2" xfId="1" applyFont="1" applyBorder="1" applyAlignment="1">
      <alignment horizontal="center" vertical="center" readingOrder="2"/>
    </xf>
    <xf numFmtId="3" fontId="0" fillId="0" borderId="0" xfId="0" applyNumberFormat="1"/>
    <xf numFmtId="0" fontId="22" fillId="0" borderId="0" xfId="0" applyFont="1"/>
    <xf numFmtId="0" fontId="22" fillId="0" borderId="1" xfId="0" applyFont="1" applyBorder="1"/>
    <xf numFmtId="0" fontId="23" fillId="0" borderId="0" xfId="0" applyFont="1" applyAlignment="1">
      <alignment horizontal="center" vertical="center" wrapText="1" readingOrder="2"/>
    </xf>
    <xf numFmtId="0" fontId="23" fillId="0" borderId="0" xfId="0" applyFont="1" applyBorder="1" applyAlignment="1">
      <alignment vertical="center" wrapText="1" readingOrder="2"/>
    </xf>
    <xf numFmtId="0" fontId="23" fillId="0" borderId="1" xfId="0" applyFont="1" applyBorder="1" applyAlignment="1">
      <alignment vertical="center" wrapText="1" readingOrder="2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 wrapText="1" readingOrder="2"/>
    </xf>
    <xf numFmtId="0" fontId="22" fillId="0" borderId="0" xfId="0" applyFont="1" applyBorder="1" applyAlignment="1">
      <alignment vertical="center" wrapText="1" readingOrder="2"/>
    </xf>
    <xf numFmtId="0" fontId="22" fillId="0" borderId="0" xfId="0" applyFont="1" applyBorder="1" applyAlignment="1">
      <alignment horizontal="center"/>
    </xf>
    <xf numFmtId="0" fontId="22" fillId="0" borderId="1" xfId="0" applyFont="1" applyBorder="1" applyAlignment="1">
      <alignment vertical="center" wrapText="1" readingOrder="2"/>
    </xf>
    <xf numFmtId="0" fontId="22" fillId="0" borderId="0" xfId="0" applyFont="1" applyBorder="1"/>
    <xf numFmtId="1" fontId="22" fillId="0" borderId="0" xfId="0" applyNumberFormat="1" applyFont="1" applyAlignment="1">
      <alignment horizontal="center" vertical="center" readingOrder="2"/>
    </xf>
    <xf numFmtId="0" fontId="22" fillId="0" borderId="0" xfId="0" applyFont="1" applyAlignment="1">
      <alignment horizontal="center" vertical="center" readingOrder="2"/>
    </xf>
    <xf numFmtId="0" fontId="22" fillId="0" borderId="0" xfId="0" applyFont="1" applyAlignment="1">
      <alignment horizontal="right" vertical="center" wrapText="1" readingOrder="2"/>
    </xf>
    <xf numFmtId="0" fontId="18" fillId="0" borderId="0" xfId="0" applyFont="1" applyAlignment="1"/>
    <xf numFmtId="0" fontId="18" fillId="0" borderId="1" xfId="0" applyFont="1" applyBorder="1"/>
    <xf numFmtId="0" fontId="11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vertical="center" wrapText="1" readingOrder="2"/>
    </xf>
    <xf numFmtId="0" fontId="18" fillId="0" borderId="0" xfId="0" applyFont="1" applyBorder="1" applyAlignment="1">
      <alignment horizontal="center" vertical="center" wrapText="1" readingOrder="2"/>
    </xf>
    <xf numFmtId="0" fontId="18" fillId="0" borderId="0" xfId="0" applyFont="1" applyBorder="1" applyAlignment="1">
      <alignment vertical="center" wrapText="1" readingOrder="2"/>
    </xf>
    <xf numFmtId="0" fontId="11" fillId="0" borderId="0" xfId="0" applyFont="1" applyBorder="1" applyAlignment="1">
      <alignment horizontal="center" wrapText="1"/>
    </xf>
    <xf numFmtId="0" fontId="18" fillId="0" borderId="0" xfId="0" applyFont="1" applyAlignment="1">
      <alignment vertical="center" wrapText="1" readingOrder="2"/>
    </xf>
    <xf numFmtId="0" fontId="11" fillId="0" borderId="0" xfId="0" applyFont="1" applyAlignment="1">
      <alignment vertical="center" wrapText="1" readingOrder="2"/>
    </xf>
    <xf numFmtId="0" fontId="11" fillId="0" borderId="0" xfId="0" applyFont="1"/>
    <xf numFmtId="0" fontId="11" fillId="0" borderId="0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/>
    <xf numFmtId="0" fontId="18" fillId="0" borderId="0" xfId="0" applyFont="1" applyAlignment="1">
      <alignment horizontal="right" vertical="center" wrapText="1" readingOrder="2"/>
    </xf>
    <xf numFmtId="0" fontId="18" fillId="0" borderId="3" xfId="0" applyFont="1" applyBorder="1" applyAlignment="1">
      <alignment vertical="center" readingOrder="2"/>
    </xf>
    <xf numFmtId="0" fontId="18" fillId="0" borderId="0" xfId="0" applyFont="1" applyBorder="1"/>
    <xf numFmtId="0" fontId="18" fillId="0" borderId="1" xfId="0" applyFont="1" applyBorder="1" applyAlignment="1">
      <alignment vertical="center" readingOrder="2"/>
    </xf>
    <xf numFmtId="0" fontId="11" fillId="0" borderId="1" xfId="0" applyFont="1" applyBorder="1"/>
    <xf numFmtId="0" fontId="11" fillId="0" borderId="4" xfId="0" applyFont="1" applyBorder="1"/>
    <xf numFmtId="0" fontId="11" fillId="0" borderId="0" xfId="0" applyFont="1" applyBorder="1" applyAlignment="1">
      <alignment vertical="center" wrapText="1" readingOrder="2"/>
    </xf>
    <xf numFmtId="0" fontId="18" fillId="0" borderId="1" xfId="0" applyFont="1" applyBorder="1" applyAlignment="1">
      <alignment horizontal="center"/>
    </xf>
    <xf numFmtId="3" fontId="18" fillId="0" borderId="0" xfId="0" applyNumberFormat="1" applyFont="1" applyBorder="1" applyAlignment="1">
      <alignment horizontal="center" vertical="center" wrapText="1" readingOrder="2"/>
    </xf>
    <xf numFmtId="10" fontId="6" fillId="0" borderId="0" xfId="0" applyNumberFormat="1" applyFont="1" applyFill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 wrapText="1" readingOrder="2"/>
    </xf>
    <xf numFmtId="0" fontId="18" fillId="0" borderId="0" xfId="0" applyFont="1" applyBorder="1" applyAlignment="1">
      <alignment horizontal="right" vertical="center" wrapText="1" readingOrder="2"/>
    </xf>
    <xf numFmtId="9" fontId="6" fillId="0" borderId="6" xfId="1" applyFont="1" applyBorder="1" applyAlignment="1">
      <alignment horizontal="center" vertical="center" wrapText="1" readingOrder="2"/>
    </xf>
    <xf numFmtId="9" fontId="6" fillId="0" borderId="6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3" fontId="18" fillId="0" borderId="0" xfId="0" applyNumberFormat="1" applyFont="1" applyBorder="1"/>
    <xf numFmtId="0" fontId="18" fillId="0" borderId="0" xfId="0" applyFont="1" applyBorder="1" applyAlignment="1"/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" fontId="6" fillId="0" borderId="0" xfId="0" applyNumberFormat="1" applyFont="1" applyAlignment="1">
      <alignment horizontal="center" vertical="center" wrapText="1" readingOrder="2"/>
    </xf>
    <xf numFmtId="0" fontId="2" fillId="0" borderId="0" xfId="0" applyFont="1" applyAlignment="1">
      <alignment vertical="center"/>
    </xf>
    <xf numFmtId="0" fontId="7" fillId="0" borderId="0" xfId="0" applyFont="1" applyAlignment="1">
      <alignment readingOrder="2"/>
    </xf>
    <xf numFmtId="10" fontId="2" fillId="0" borderId="0" xfId="1" applyNumberFormat="1" applyFont="1"/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 wrapText="1" readingOrder="2"/>
    </xf>
    <xf numFmtId="3" fontId="18" fillId="0" borderId="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wrapText="1" readingOrder="2"/>
    </xf>
    <xf numFmtId="3" fontId="27" fillId="0" borderId="0" xfId="0" applyNumberFormat="1" applyFont="1" applyAlignment="1">
      <alignment horizontal="center" vertical="center" wrapText="1" readingOrder="2"/>
    </xf>
    <xf numFmtId="164" fontId="5" fillId="0" borderId="0" xfId="0" applyNumberFormat="1" applyFont="1" applyFill="1" applyBorder="1" applyAlignment="1">
      <alignment horizontal="center" vertical="center"/>
    </xf>
    <xf numFmtId="3" fontId="27" fillId="0" borderId="6" xfId="0" applyNumberFormat="1" applyFont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 readingOrder="2"/>
    </xf>
    <xf numFmtId="3" fontId="2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 vertical="center" wrapText="1" readingOrder="2"/>
    </xf>
    <xf numFmtId="10" fontId="18" fillId="0" borderId="0" xfId="1" applyNumberFormat="1" applyFont="1" applyFill="1" applyBorder="1" applyAlignment="1">
      <alignment horizontal="center" vertical="center" readingOrder="2"/>
    </xf>
    <xf numFmtId="10" fontId="18" fillId="0" borderId="6" xfId="1" applyNumberFormat="1" applyFont="1" applyBorder="1" applyAlignment="1">
      <alignment horizontal="center" vertical="center" readingOrder="2"/>
    </xf>
    <xf numFmtId="10" fontId="18" fillId="0" borderId="0" xfId="1" applyNumberFormat="1" applyFont="1" applyBorder="1" applyAlignment="1">
      <alignment horizontal="center" vertical="center" readingOrder="2"/>
    </xf>
    <xf numFmtId="164" fontId="5" fillId="0" borderId="6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 readingOrder="2"/>
    </xf>
    <xf numFmtId="0" fontId="18" fillId="0" borderId="1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 wrapText="1" readingOrder="2"/>
    </xf>
    <xf numFmtId="0" fontId="24" fillId="0" borderId="0" xfId="0" applyFont="1" applyAlignment="1">
      <alignment horizontal="center" vertical="center" wrapText="1" readingOrder="2"/>
    </xf>
    <xf numFmtId="10" fontId="18" fillId="0" borderId="0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 wrapText="1" readingOrder="2"/>
    </xf>
    <xf numFmtId="3" fontId="22" fillId="0" borderId="0" xfId="0" applyNumberFormat="1" applyFont="1" applyBorder="1" applyAlignment="1">
      <alignment horizontal="center" vertical="center" readingOrder="2"/>
    </xf>
    <xf numFmtId="10" fontId="22" fillId="0" borderId="0" xfId="0" applyNumberFormat="1" applyFont="1" applyFill="1" applyBorder="1" applyAlignment="1">
      <alignment horizontal="center" vertical="center" wrapText="1" readingOrder="2"/>
    </xf>
    <xf numFmtId="3" fontId="22" fillId="0" borderId="0" xfId="0" applyNumberFormat="1" applyFont="1"/>
    <xf numFmtId="10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 readingOrder="2"/>
    </xf>
    <xf numFmtId="0" fontId="18" fillId="0" borderId="0" xfId="0" applyFont="1" applyAlignment="1">
      <alignment horizontal="center" vertical="center" readingOrder="2"/>
    </xf>
    <xf numFmtId="0" fontId="18" fillId="0" borderId="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readingOrder="2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8" fillId="0" borderId="0" xfId="2" applyFont="1" applyAlignment="1">
      <alignment horizontal="right" vertical="center"/>
    </xf>
    <xf numFmtId="0" fontId="5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horizontal="center" vertical="center" wrapText="1" readingOrder="2"/>
    </xf>
    <xf numFmtId="165" fontId="5" fillId="0" borderId="0" xfId="3" applyNumberFormat="1" applyFont="1" applyAlignment="1">
      <alignment horizontal="center" vertical="center"/>
    </xf>
    <xf numFmtId="165" fontId="5" fillId="0" borderId="0" xfId="3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readingOrder="2"/>
    </xf>
    <xf numFmtId="165" fontId="5" fillId="0" borderId="0" xfId="3" applyNumberFormat="1" applyFont="1" applyAlignment="1">
      <alignment horizontal="center" vertical="center" readingOrder="2"/>
    </xf>
    <xf numFmtId="165" fontId="5" fillId="0" borderId="0" xfId="3" applyNumberFormat="1" applyFont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 wrapText="1" readingOrder="2"/>
    </xf>
    <xf numFmtId="3" fontId="5" fillId="0" borderId="0" xfId="0" applyNumberFormat="1" applyFont="1" applyBorder="1" applyAlignment="1">
      <alignment horizontal="center" vertical="center" readingOrder="2"/>
    </xf>
    <xf numFmtId="3" fontId="18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18" fillId="0" borderId="6" xfId="1" applyNumberFormat="1" applyFont="1" applyBorder="1" applyAlignment="1">
      <alignment horizontal="center" vertical="center" readingOrder="2"/>
    </xf>
    <xf numFmtId="0" fontId="19" fillId="0" borderId="0" xfId="2" applyFont="1" applyAlignment="1">
      <alignment horizontal="right"/>
    </xf>
    <xf numFmtId="0" fontId="18" fillId="0" borderId="0" xfId="0" applyFont="1" applyAlignment="1">
      <alignment horizontal="right" vertical="center" wrapText="1"/>
    </xf>
    <xf numFmtId="166" fontId="5" fillId="0" borderId="0" xfId="3" applyNumberFormat="1" applyFont="1" applyAlignment="1">
      <alignment horizontal="left" vertical="center" wrapText="1" readingOrder="2"/>
    </xf>
    <xf numFmtId="166" fontId="18" fillId="0" borderId="6" xfId="1" applyNumberFormat="1" applyFont="1" applyBorder="1" applyAlignment="1">
      <alignment horizontal="center" vertical="center" readingOrder="2"/>
    </xf>
    <xf numFmtId="37" fontId="6" fillId="0" borderId="0" xfId="0" applyNumberFormat="1" applyFont="1" applyBorder="1" applyAlignment="1">
      <alignment horizontal="center" vertical="center" wrapText="1" readingOrder="2"/>
    </xf>
    <xf numFmtId="0" fontId="18" fillId="0" borderId="7" xfId="0" applyFont="1" applyBorder="1" applyAlignment="1">
      <alignment vertical="center" wrapText="1"/>
    </xf>
    <xf numFmtId="167" fontId="6" fillId="0" borderId="0" xfId="3" applyNumberFormat="1" applyFont="1" applyBorder="1" applyAlignment="1">
      <alignment horizontal="center" vertical="center" wrapText="1" readingOrder="2"/>
    </xf>
    <xf numFmtId="43" fontId="6" fillId="0" borderId="0" xfId="3" applyNumberFormat="1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22" fillId="0" borderId="5" xfId="0" applyNumberFormat="1" applyFont="1" applyBorder="1" applyAlignment="1">
      <alignment horizontal="center" vertical="center" readingOrder="2"/>
    </xf>
    <xf numFmtId="10" fontId="22" fillId="0" borderId="5" xfId="0" applyNumberFormat="1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right" vertical="center"/>
    </xf>
    <xf numFmtId="3" fontId="18" fillId="0" borderId="0" xfId="0" applyNumberFormat="1" applyFont="1" applyAlignment="1">
      <alignment vertical="center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 readingOrder="2"/>
    </xf>
    <xf numFmtId="166" fontId="6" fillId="0" borderId="0" xfId="3" applyNumberFormat="1" applyFont="1" applyBorder="1" applyAlignment="1">
      <alignment horizontal="right" vertical="center" wrapText="1" readingOrder="2"/>
    </xf>
    <xf numFmtId="0" fontId="18" fillId="0" borderId="0" xfId="0" applyFont="1" applyBorder="1" applyAlignment="1">
      <alignment horizontal="center" vertical="center" readingOrder="2"/>
    </xf>
    <xf numFmtId="0" fontId="2" fillId="0" borderId="0" xfId="0" applyFont="1" applyAlignment="1">
      <alignment vertical="center" wrapText="1"/>
    </xf>
    <xf numFmtId="43" fontId="6" fillId="0" borderId="6" xfId="1" applyNumberFormat="1" applyFont="1" applyBorder="1" applyAlignment="1">
      <alignment horizontal="center" vertical="center" wrapText="1" readingOrder="2"/>
    </xf>
    <xf numFmtId="167" fontId="6" fillId="0" borderId="6" xfId="1" applyNumberFormat="1" applyFont="1" applyBorder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 readingOrder="2"/>
    </xf>
    <xf numFmtId="0" fontId="18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 readingOrder="2"/>
    </xf>
    <xf numFmtId="0" fontId="18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 readingOrder="2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18" fillId="0" borderId="0" xfId="1" applyFont="1" applyAlignment="1">
      <alignment horizontal="center" vertical="center" readingOrder="2"/>
    </xf>
    <xf numFmtId="0" fontId="18" fillId="0" borderId="0" xfId="0" applyFont="1" applyBorder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 readingOrder="2"/>
    </xf>
    <xf numFmtId="0" fontId="18" fillId="0" borderId="0" xfId="0" applyFont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/>
    </xf>
    <xf numFmtId="10" fontId="18" fillId="0" borderId="0" xfId="0" applyNumberFormat="1" applyFont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 wrapText="1"/>
    </xf>
    <xf numFmtId="10" fontId="2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18" fillId="0" borderId="3" xfId="0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 readingOrder="2"/>
    </xf>
    <xf numFmtId="0" fontId="18" fillId="0" borderId="1" xfId="0" applyFont="1" applyBorder="1" applyAlignment="1">
      <alignment horizontal="center" vertical="center" readingOrder="2"/>
    </xf>
    <xf numFmtId="0" fontId="18" fillId="0" borderId="0" xfId="0" applyFont="1" applyBorder="1" applyAlignment="1">
      <alignment horizontal="center" vertical="center" readingOrder="2"/>
    </xf>
    <xf numFmtId="0" fontId="18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readingOrder="2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readingOrder="2"/>
    </xf>
    <xf numFmtId="0" fontId="26" fillId="0" borderId="0" xfId="0" applyFont="1" applyAlignment="1">
      <alignment horizontal="center"/>
    </xf>
    <xf numFmtId="0" fontId="7" fillId="0" borderId="0" xfId="0" applyFont="1" applyAlignment="1">
      <alignment horizontal="right" readingOrder="2"/>
    </xf>
    <xf numFmtId="0" fontId="10" fillId="0" borderId="1" xfId="0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readingOrder="2"/>
    </xf>
    <xf numFmtId="0" fontId="18" fillId="0" borderId="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readingOrder="2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 readingOrder="2"/>
    </xf>
    <xf numFmtId="0" fontId="22" fillId="0" borderId="1" xfId="0" applyFont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 wrapText="1" readingOrder="2"/>
    </xf>
    <xf numFmtId="0" fontId="23" fillId="0" borderId="1" xfId="0" applyFont="1" applyBorder="1" applyAlignment="1">
      <alignment horizontal="center" vertical="center" wrapText="1" readingOrder="2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 readingOrder="2"/>
    </xf>
    <xf numFmtId="0" fontId="23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readingOrder="2"/>
    </xf>
    <xf numFmtId="0" fontId="11" fillId="0" borderId="0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0" xfId="0" applyFont="1" applyBorder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18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right" readingOrder="2"/>
    </xf>
    <xf numFmtId="0" fontId="13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readingOrder="2"/>
    </xf>
    <xf numFmtId="3" fontId="18" fillId="0" borderId="6" xfId="0" applyNumberFormat="1" applyFont="1" applyBorder="1" applyAlignment="1">
      <alignment horizontal="center" vertical="center" wrapText="1" readingOrder="2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rightToLeft="1" zoomScaleNormal="100" workbookViewId="0">
      <selection activeCell="A3" sqref="A3:L3"/>
    </sheetView>
  </sheetViews>
  <sheetFormatPr defaultRowHeight="15"/>
  <sheetData>
    <row r="1" spans="1:23" ht="21">
      <c r="A1" s="266" t="s">
        <v>99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ht="21">
      <c r="A2" s="266" t="s">
        <v>109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21">
      <c r="A3" s="266" t="s">
        <v>100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1:23" ht="3.75" customHeight="1"/>
    <row r="5" spans="1:23" ht="25.5">
      <c r="A5" s="265" t="s">
        <v>41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</sheetData>
  <mergeCells count="4">
    <mergeCell ref="A5:L5"/>
    <mergeCell ref="A1:L1"/>
    <mergeCell ref="A2:L2"/>
    <mergeCell ref="A3:L3"/>
  </mergeCells>
  <printOptions horizontalCentered="1"/>
  <pageMargins left="0" right="0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rightToLeft="1" view="pageBreakPreview" zoomScaleNormal="100" zoomScaleSheetLayoutView="100" workbookViewId="0">
      <selection activeCell="I17" sqref="I17"/>
    </sheetView>
  </sheetViews>
  <sheetFormatPr defaultColWidth="9.140625" defaultRowHeight="18"/>
  <cols>
    <col min="1" max="1" width="27.28515625" style="11" customWidth="1"/>
    <col min="2" max="2" width="0.42578125" style="11" customWidth="1"/>
    <col min="3" max="3" width="12.42578125" style="11" customWidth="1"/>
    <col min="4" max="4" width="0.85546875" style="11" customWidth="1"/>
    <col min="5" max="5" width="13.85546875" style="11" bestFit="1" customWidth="1"/>
    <col min="6" max="6" width="0.5703125" style="11" customWidth="1"/>
    <col min="7" max="7" width="13.42578125" style="11" customWidth="1"/>
    <col min="8" max="8" width="0.5703125" style="11" customWidth="1"/>
    <col min="9" max="9" width="14.7109375" style="11" customWidth="1"/>
    <col min="10" max="10" width="0.42578125" style="11" customWidth="1"/>
    <col min="11" max="11" width="12.28515625" style="11" bestFit="1" customWidth="1"/>
    <col min="12" max="12" width="0.5703125" style="11" customWidth="1"/>
    <col min="13" max="13" width="14.85546875" style="11" customWidth="1"/>
    <col min="14" max="14" width="0.28515625" style="11" customWidth="1"/>
    <col min="15" max="15" width="12.28515625" style="11" bestFit="1" customWidth="1"/>
    <col min="16" max="16" width="0.5703125" style="11" customWidth="1"/>
    <col min="17" max="17" width="13.140625" style="11" customWidth="1"/>
    <col min="18" max="18" width="9.140625" style="11"/>
    <col min="19" max="19" width="12.42578125" style="11" customWidth="1"/>
    <col min="20" max="20" width="9.140625" style="11"/>
    <col min="21" max="21" width="16.5703125" style="11" customWidth="1"/>
    <col min="22" max="16384" width="9.140625" style="11"/>
  </cols>
  <sheetData>
    <row r="1" spans="1:17" ht="21">
      <c r="A1" s="266" t="s">
        <v>99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</row>
    <row r="2" spans="1:17" ht="21">
      <c r="A2" s="266" t="s">
        <v>96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</row>
    <row r="3" spans="1:17" ht="21">
      <c r="A3" s="266" t="str">
        <f>' سهام'!A3:Y3</f>
        <v>برای ماه منتهی به1398/04/31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</row>
    <row r="4" spans="1:17" ht="39" customHeight="1">
      <c r="A4" s="285" t="s">
        <v>46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</row>
    <row r="5" spans="1:17" ht="11.25" customHeight="1"/>
    <row r="6" spans="1:17" ht="19.5" customHeight="1" thickBot="1">
      <c r="A6" s="10"/>
      <c r="B6" s="3"/>
      <c r="C6" s="316" t="s">
        <v>164</v>
      </c>
      <c r="D6" s="316"/>
      <c r="E6" s="316"/>
      <c r="F6" s="316"/>
      <c r="G6" s="316"/>
      <c r="H6" s="316"/>
      <c r="I6" s="316"/>
      <c r="J6" s="7"/>
      <c r="K6" s="316" t="str">
        <f>'سود اوراق بهادار و سپرده بانکی'!K5:O5</f>
        <v>از ابتدای سال مالی تا آخر تیر ماه 98</v>
      </c>
      <c r="L6" s="316"/>
      <c r="M6" s="316"/>
      <c r="N6" s="316"/>
      <c r="O6" s="316"/>
      <c r="P6" s="316"/>
      <c r="Q6" s="316"/>
    </row>
    <row r="7" spans="1:17" ht="18.75" customHeight="1">
      <c r="A7" s="325"/>
      <c r="B7" s="320"/>
      <c r="C7" s="323" t="s">
        <v>24</v>
      </c>
      <c r="D7" s="321"/>
      <c r="E7" s="323" t="s">
        <v>25</v>
      </c>
      <c r="F7" s="321"/>
      <c r="G7" s="323" t="s">
        <v>26</v>
      </c>
      <c r="H7" s="325"/>
      <c r="I7" s="323" t="s">
        <v>8</v>
      </c>
      <c r="J7" s="12"/>
      <c r="K7" s="323" t="s">
        <v>24</v>
      </c>
      <c r="L7" s="321"/>
      <c r="M7" s="323" t="s">
        <v>25</v>
      </c>
      <c r="N7" s="321"/>
      <c r="O7" s="323" t="s">
        <v>26</v>
      </c>
      <c r="P7" s="325"/>
      <c r="Q7" s="323" t="s">
        <v>8</v>
      </c>
    </row>
    <row r="8" spans="1:17" ht="21" customHeight="1">
      <c r="A8" s="320"/>
      <c r="B8" s="320"/>
      <c r="C8" s="324"/>
      <c r="D8" s="318"/>
      <c r="E8" s="324"/>
      <c r="F8" s="318"/>
      <c r="G8" s="324"/>
      <c r="H8" s="320"/>
      <c r="I8" s="324"/>
      <c r="J8" s="26"/>
      <c r="K8" s="324"/>
      <c r="L8" s="318"/>
      <c r="M8" s="324"/>
      <c r="N8" s="318"/>
      <c r="O8" s="324"/>
      <c r="P8" s="320"/>
      <c r="Q8" s="324"/>
    </row>
    <row r="9" spans="1:17" ht="18.75" thickBot="1">
      <c r="A9" s="317"/>
      <c r="B9" s="317"/>
      <c r="C9" s="9" t="s">
        <v>107</v>
      </c>
      <c r="D9" s="322"/>
      <c r="E9" s="9" t="s">
        <v>106</v>
      </c>
      <c r="F9" s="322"/>
      <c r="G9" s="9" t="s">
        <v>108</v>
      </c>
      <c r="H9" s="317"/>
      <c r="I9" s="316"/>
      <c r="J9" s="8"/>
      <c r="K9" s="9" t="s">
        <v>107</v>
      </c>
      <c r="L9" s="322"/>
      <c r="M9" s="9" t="s">
        <v>106</v>
      </c>
      <c r="N9" s="322"/>
      <c r="O9" s="9" t="s">
        <v>108</v>
      </c>
      <c r="P9" s="317"/>
      <c r="Q9" s="316"/>
    </row>
    <row r="10" spans="1:17" ht="23.25" customHeight="1">
      <c r="A10" s="148" t="s">
        <v>148</v>
      </c>
      <c r="B10" s="15"/>
      <c r="C10" s="149">
        <v>0</v>
      </c>
      <c r="D10" s="149"/>
      <c r="E10" s="149">
        <v>8569609804</v>
      </c>
      <c r="F10" s="61"/>
      <c r="G10" s="150">
        <v>0</v>
      </c>
      <c r="H10" s="61"/>
      <c r="I10" s="150">
        <v>8569609804</v>
      </c>
      <c r="J10" s="61"/>
      <c r="K10" s="149">
        <v>0</v>
      </c>
      <c r="L10" s="149"/>
      <c r="M10" s="149">
        <v>8569609804</v>
      </c>
      <c r="N10" s="61"/>
      <c r="O10" s="150">
        <v>0</v>
      </c>
      <c r="P10" s="61"/>
      <c r="Q10" s="150">
        <v>8569609804</v>
      </c>
    </row>
    <row r="11" spans="1:17" ht="23.25" customHeight="1">
      <c r="A11" s="148" t="s">
        <v>183</v>
      </c>
      <c r="B11" s="15"/>
      <c r="C11" s="149">
        <v>0</v>
      </c>
      <c r="D11" s="149"/>
      <c r="E11" s="149">
        <v>32959531</v>
      </c>
      <c r="F11" s="61"/>
      <c r="G11" s="149">
        <v>0</v>
      </c>
      <c r="H11" s="61"/>
      <c r="I11" s="149">
        <v>32959531</v>
      </c>
      <c r="J11" s="61"/>
      <c r="K11" s="149">
        <v>0</v>
      </c>
      <c r="L11" s="149"/>
      <c r="M11" s="149">
        <v>32959531</v>
      </c>
      <c r="N11" s="61"/>
      <c r="O11" s="150">
        <v>0</v>
      </c>
      <c r="P11" s="61"/>
      <c r="Q11" s="150">
        <v>32959531</v>
      </c>
    </row>
    <row r="12" spans="1:17" ht="23.25" customHeight="1">
      <c r="A12" s="148" t="s">
        <v>154</v>
      </c>
      <c r="B12" s="15"/>
      <c r="C12" s="149">
        <v>0</v>
      </c>
      <c r="D12" s="149"/>
      <c r="E12" s="149">
        <v>777306444</v>
      </c>
      <c r="F12" s="61"/>
      <c r="G12" s="149">
        <v>0</v>
      </c>
      <c r="H12" s="61"/>
      <c r="I12" s="149">
        <v>777306444</v>
      </c>
      <c r="J12" s="61"/>
      <c r="K12" s="149">
        <v>0</v>
      </c>
      <c r="L12" s="149"/>
      <c r="M12" s="149">
        <v>777306444</v>
      </c>
      <c r="N12" s="61"/>
      <c r="O12" s="149">
        <v>0</v>
      </c>
      <c r="P12" s="61"/>
      <c r="Q12" s="150">
        <v>777306444</v>
      </c>
    </row>
    <row r="13" spans="1:17" ht="23.25" customHeight="1">
      <c r="A13" s="148" t="s">
        <v>122</v>
      </c>
      <c r="B13" s="15"/>
      <c r="C13" s="149">
        <v>31553991</v>
      </c>
      <c r="D13" s="149"/>
      <c r="E13" s="149">
        <v>21073511</v>
      </c>
      <c r="F13" s="61"/>
      <c r="G13" s="149">
        <v>0</v>
      </c>
      <c r="H13" s="61"/>
      <c r="I13" s="149">
        <v>52627502</v>
      </c>
      <c r="J13" s="61"/>
      <c r="K13" s="149">
        <v>31553991</v>
      </c>
      <c r="L13" s="149"/>
      <c r="M13" s="149">
        <v>21073511</v>
      </c>
      <c r="N13" s="61"/>
      <c r="O13" s="150">
        <v>0</v>
      </c>
      <c r="P13" s="61"/>
      <c r="Q13" s="150">
        <v>52627502</v>
      </c>
    </row>
    <row r="14" spans="1:17" ht="23.25" customHeight="1">
      <c r="A14" s="148" t="s">
        <v>121</v>
      </c>
      <c r="B14" s="15"/>
      <c r="C14" s="149">
        <v>17733838</v>
      </c>
      <c r="D14" s="149"/>
      <c r="E14" s="149">
        <v>0</v>
      </c>
      <c r="F14" s="61"/>
      <c r="G14" s="149">
        <v>0</v>
      </c>
      <c r="H14" s="61"/>
      <c r="I14" s="149">
        <v>17733838</v>
      </c>
      <c r="J14" s="61"/>
      <c r="K14" s="149">
        <v>17733838</v>
      </c>
      <c r="L14" s="149"/>
      <c r="M14" s="149">
        <v>0</v>
      </c>
      <c r="N14" s="61"/>
      <c r="O14" s="149">
        <v>0</v>
      </c>
      <c r="P14" s="61"/>
      <c r="Q14" s="150">
        <v>17733838</v>
      </c>
    </row>
    <row r="15" spans="1:17" ht="45" customHeight="1">
      <c r="A15" s="148" t="s">
        <v>117</v>
      </c>
      <c r="B15" s="15"/>
      <c r="C15" s="149">
        <v>220281385</v>
      </c>
      <c r="D15" s="149"/>
      <c r="E15" s="149">
        <v>1583930817</v>
      </c>
      <c r="F15" s="61"/>
      <c r="G15" s="149">
        <v>0</v>
      </c>
      <c r="H15" s="61"/>
      <c r="I15" s="150">
        <v>1804212202</v>
      </c>
      <c r="J15" s="61"/>
      <c r="K15" s="149">
        <v>220281385</v>
      </c>
      <c r="L15" s="149"/>
      <c r="M15" s="149">
        <v>1583930817</v>
      </c>
      <c r="N15" s="61"/>
      <c r="O15" s="149">
        <v>0</v>
      </c>
      <c r="P15" s="61"/>
      <c r="Q15" s="150">
        <v>1804212202</v>
      </c>
    </row>
    <row r="16" spans="1:17" ht="23.25" customHeight="1">
      <c r="A16" s="148" t="s">
        <v>169</v>
      </c>
      <c r="B16" s="15"/>
      <c r="C16" s="149">
        <v>0</v>
      </c>
      <c r="D16" s="149"/>
      <c r="E16" s="150">
        <v>252976165</v>
      </c>
      <c r="F16" s="61"/>
      <c r="G16" s="149">
        <v>0</v>
      </c>
      <c r="H16" s="61"/>
      <c r="I16" s="150">
        <v>252976165</v>
      </c>
      <c r="J16" s="61"/>
      <c r="K16" s="149">
        <v>0</v>
      </c>
      <c r="L16" s="149"/>
      <c r="M16" s="150">
        <v>252976165</v>
      </c>
      <c r="N16" s="61"/>
      <c r="O16" s="149">
        <v>0</v>
      </c>
      <c r="P16" s="61"/>
      <c r="Q16" s="150">
        <v>252976165</v>
      </c>
    </row>
    <row r="17" spans="2:17" ht="27.75" customHeight="1" thickBot="1">
      <c r="B17" s="15"/>
      <c r="C17" s="151">
        <f>SUM(C10:C16)</f>
        <v>269569214</v>
      </c>
      <c r="D17" s="152"/>
      <c r="E17" s="159">
        <f>SUM(E10:E16)</f>
        <v>11237856272</v>
      </c>
      <c r="F17" s="39"/>
      <c r="G17" s="159">
        <f>SUM(G10:G16)</f>
        <v>0</v>
      </c>
      <c r="H17" s="39"/>
      <c r="I17" s="159">
        <f>SUM(I10:I16)</f>
        <v>11507425486</v>
      </c>
      <c r="J17" s="39"/>
      <c r="K17" s="151">
        <f>SUM(K10:K16)</f>
        <v>269569214</v>
      </c>
      <c r="L17" s="152"/>
      <c r="M17" s="159">
        <f>SUM(M10:M16)</f>
        <v>11237856272</v>
      </c>
      <c r="N17" s="61">
        <f>SUM(M17)</f>
        <v>11237856272</v>
      </c>
      <c r="O17" s="151">
        <f>SUM(O10:O16)</f>
        <v>0</v>
      </c>
      <c r="P17" s="39"/>
      <c r="Q17" s="151">
        <f>SUM(Q10:Q16)</f>
        <v>11507425486</v>
      </c>
    </row>
    <row r="18" spans="2:17" ht="18.75" thickTop="1"/>
  </sheetData>
  <sortState ref="A10:Q31">
    <sortCondition ref="A10:A31"/>
  </sortState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rintOptions horizontalCentered="1"/>
  <pageMargins left="0" right="0" top="0.15748031496062992" bottom="0" header="0.31496062992125984" footer="0.31496062992125984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rightToLeft="1" view="pageBreakPreview" zoomScale="90" zoomScaleNormal="100" zoomScaleSheetLayoutView="90" workbookViewId="0">
      <selection activeCell="I7" sqref="I7"/>
    </sheetView>
  </sheetViews>
  <sheetFormatPr defaultColWidth="9.140625" defaultRowHeight="15.75"/>
  <cols>
    <col min="1" max="1" width="16.140625" style="4" customWidth="1"/>
    <col min="2" max="2" width="0.7109375" style="4" customWidth="1"/>
    <col min="3" max="3" width="19.85546875" style="4" customWidth="1"/>
    <col min="4" max="4" width="0.7109375" style="4" customWidth="1"/>
    <col min="5" max="5" width="15.5703125" style="4" customWidth="1"/>
    <col min="6" max="6" width="0.28515625" style="4" customWidth="1"/>
    <col min="7" max="7" width="23.42578125" style="4" customWidth="1"/>
    <col min="8" max="8" width="0.5703125" style="4" customWidth="1"/>
    <col min="9" max="9" width="14.42578125" style="4" customWidth="1"/>
    <col min="10" max="10" width="0.5703125" style="4" customWidth="1"/>
    <col min="11" max="11" width="16.28515625" style="4" customWidth="1"/>
    <col min="12" max="13" width="9.140625" style="4"/>
    <col min="14" max="14" width="9.42578125" style="4" customWidth="1"/>
    <col min="15" max="15" width="9.140625" style="4"/>
    <col min="16" max="16" width="12.42578125" style="4" customWidth="1"/>
    <col min="17" max="17" width="9.140625" style="4"/>
    <col min="18" max="18" width="16.5703125" style="4" customWidth="1"/>
    <col min="19" max="16384" width="9.140625" style="4"/>
  </cols>
  <sheetData>
    <row r="1" spans="1:12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ht="24">
      <c r="A2" s="272" t="s">
        <v>96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2" ht="24">
      <c r="A3" s="272" t="str">
        <f>' سهام'!A3:Y3</f>
        <v>برای ماه منتهی به1398/04/31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</row>
    <row r="4" spans="1:12" ht="63.75" customHeight="1">
      <c r="A4" s="285" t="s">
        <v>47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2" ht="16.5" thickBot="1">
      <c r="A5" s="2"/>
      <c r="B5" s="2"/>
      <c r="C5" s="2"/>
      <c r="E5" s="2"/>
      <c r="F5" s="2"/>
      <c r="G5" s="2"/>
      <c r="H5" s="2"/>
      <c r="I5" s="2"/>
      <c r="J5" s="2"/>
      <c r="K5" s="2"/>
    </row>
    <row r="6" spans="1:12" ht="37.5" customHeight="1" thickBot="1">
      <c r="A6" s="328" t="s">
        <v>33</v>
      </c>
      <c r="B6" s="328"/>
      <c r="C6" s="328"/>
      <c r="D6" s="138"/>
      <c r="E6" s="329" t="s">
        <v>163</v>
      </c>
      <c r="F6" s="329"/>
      <c r="G6" s="329"/>
      <c r="H6" s="329"/>
      <c r="I6" s="328" t="s">
        <v>188</v>
      </c>
      <c r="J6" s="328"/>
      <c r="K6" s="328"/>
      <c r="L6" s="3"/>
    </row>
    <row r="7" spans="1:12" ht="59.25" customHeight="1">
      <c r="A7" s="326" t="s">
        <v>29</v>
      </c>
      <c r="B7" s="138"/>
      <c r="C7" s="326" t="s">
        <v>19</v>
      </c>
      <c r="D7" s="16"/>
      <c r="E7" s="78" t="s">
        <v>30</v>
      </c>
      <c r="F7" s="79"/>
      <c r="G7" s="78" t="s">
        <v>31</v>
      </c>
      <c r="H7" s="139"/>
      <c r="I7" s="78" t="s">
        <v>30</v>
      </c>
      <c r="J7" s="79"/>
      <c r="K7" s="78" t="s">
        <v>31</v>
      </c>
      <c r="L7" s="7"/>
    </row>
    <row r="8" spans="1:12" ht="22.5" customHeight="1">
      <c r="A8" s="327"/>
      <c r="B8" s="138"/>
      <c r="C8" s="327"/>
      <c r="D8" s="78"/>
      <c r="E8" s="188" t="s">
        <v>105</v>
      </c>
      <c r="F8" s="224"/>
      <c r="G8" s="188"/>
      <c r="H8" s="224"/>
      <c r="I8" s="188" t="s">
        <v>105</v>
      </c>
      <c r="J8" s="224"/>
      <c r="K8" s="188"/>
      <c r="L8" s="25"/>
    </row>
    <row r="9" spans="1:12" ht="22.5" customHeight="1">
      <c r="A9" s="78" t="s">
        <v>139</v>
      </c>
      <c r="B9" s="138"/>
      <c r="C9" s="78" t="s">
        <v>127</v>
      </c>
      <c r="D9" s="78"/>
      <c r="E9" s="237">
        <v>7428318</v>
      </c>
      <c r="F9" s="138"/>
      <c r="G9" s="225">
        <f>E9/سپرده!$S$17*100</f>
        <v>1.5629584318078728E-2</v>
      </c>
      <c r="H9" s="144"/>
      <c r="I9" s="78">
        <v>7428318</v>
      </c>
      <c r="J9" s="144"/>
      <c r="K9" s="226">
        <f>I9/سپرده!$S$17*100</f>
        <v>1.5629584318078728E-2</v>
      </c>
      <c r="L9" s="187"/>
    </row>
    <row r="10" spans="1:12" ht="22.5" customHeight="1">
      <c r="A10" s="78" t="s">
        <v>129</v>
      </c>
      <c r="B10" s="138"/>
      <c r="C10" s="78" t="s">
        <v>130</v>
      </c>
      <c r="D10" s="78"/>
      <c r="E10" s="238">
        <v>10693806</v>
      </c>
      <c r="F10" s="138"/>
      <c r="G10" s="225">
        <f>E10/سپرده!$S$17*100</f>
        <v>2.2500348337022757E-2</v>
      </c>
      <c r="H10" s="144"/>
      <c r="I10" s="78">
        <v>10693806</v>
      </c>
      <c r="J10" s="144"/>
      <c r="K10" s="226">
        <f>I10/سپرده!$S$17*100</f>
        <v>2.2500348337022757E-2</v>
      </c>
      <c r="L10" s="187"/>
    </row>
    <row r="11" spans="1:12" ht="22.5" customHeight="1">
      <c r="A11" s="78" t="s">
        <v>129</v>
      </c>
      <c r="B11" s="138"/>
      <c r="C11" s="78" t="s">
        <v>140</v>
      </c>
      <c r="D11" s="78"/>
      <c r="E11" s="237">
        <v>203835616</v>
      </c>
      <c r="F11" s="138"/>
      <c r="G11" s="225">
        <f>E11/سپرده!$S$17*100</f>
        <v>0.42888120127591706</v>
      </c>
      <c r="H11" s="144"/>
      <c r="I11" s="78">
        <v>203835616</v>
      </c>
      <c r="J11" s="144"/>
      <c r="K11" s="226">
        <f>I11/سپرده!$S$17*100</f>
        <v>0.42888120127591706</v>
      </c>
      <c r="L11" s="187"/>
    </row>
    <row r="12" spans="1:12" ht="22.5" customHeight="1">
      <c r="A12" s="78" t="s">
        <v>129</v>
      </c>
      <c r="B12" s="138"/>
      <c r="C12" s="78" t="s">
        <v>141</v>
      </c>
      <c r="D12" s="78"/>
      <c r="E12" s="237">
        <v>249698630</v>
      </c>
      <c r="F12" s="138"/>
      <c r="G12" s="225">
        <f>E12/سپرده!$S$17*100</f>
        <v>0.52537947240462002</v>
      </c>
      <c r="H12" s="144"/>
      <c r="I12" s="78">
        <v>249698630</v>
      </c>
      <c r="J12" s="144"/>
      <c r="K12" s="226">
        <f>I12/سپرده!$S$17*100</f>
        <v>0.52537947240462002</v>
      </c>
      <c r="L12" s="187"/>
    </row>
    <row r="13" spans="1:12" ht="22.5" customHeight="1">
      <c r="A13" s="78" t="s">
        <v>129</v>
      </c>
      <c r="B13" s="138"/>
      <c r="C13" s="78" t="s">
        <v>142</v>
      </c>
      <c r="D13" s="78"/>
      <c r="E13" s="237">
        <v>303205479</v>
      </c>
      <c r="F13" s="138"/>
      <c r="G13" s="225">
        <f>E13/سپرده!$S$17*100</f>
        <v>0.63796078731873751</v>
      </c>
      <c r="H13" s="144"/>
      <c r="I13" s="78">
        <v>303205479</v>
      </c>
      <c r="J13" s="144"/>
      <c r="K13" s="226">
        <f>I13/سپرده!$S$17*100</f>
        <v>0.63796078731873751</v>
      </c>
      <c r="L13" s="187"/>
    </row>
    <row r="14" spans="1:12" s="50" customFormat="1" ht="31.5" customHeight="1" thickBot="1">
      <c r="A14" s="63"/>
      <c r="B14" s="63"/>
      <c r="C14" s="140"/>
      <c r="D14" s="63"/>
      <c r="E14" s="59">
        <f>SUM(E9:E13)</f>
        <v>774861849</v>
      </c>
      <c r="F14" s="63"/>
      <c r="G14" s="242">
        <f>SUM(G9:G13)</f>
        <v>1.6303513936543761</v>
      </c>
      <c r="H14" s="63"/>
      <c r="I14" s="59">
        <f>SUM(I9:I13)</f>
        <v>774861849</v>
      </c>
      <c r="J14" s="63"/>
      <c r="K14" s="241">
        <f>SUM(K9:K13)</f>
        <v>1.6303513936543761</v>
      </c>
      <c r="L14" s="82"/>
    </row>
    <row r="15" spans="1:12" ht="20.25" hidden="1" thickTop="1" thickBot="1">
      <c r="A15" s="81" t="s">
        <v>8</v>
      </c>
      <c r="B15" s="72"/>
      <c r="C15" s="74"/>
      <c r="D15" s="63"/>
      <c r="E15" s="54">
        <f>SUM(E14)</f>
        <v>774861849</v>
      </c>
      <c r="F15" s="72"/>
      <c r="G15" s="54">
        <v>100</v>
      </c>
      <c r="H15" s="72"/>
      <c r="I15" s="54">
        <f>SUM(I14)</f>
        <v>774861849</v>
      </c>
      <c r="J15" s="72"/>
      <c r="K15" s="54" t="s">
        <v>28</v>
      </c>
      <c r="L15" s="7"/>
    </row>
    <row r="16" spans="1:12" ht="16.5" thickTop="1"/>
  </sheetData>
  <mergeCells count="9">
    <mergeCell ref="A1:K1"/>
    <mergeCell ref="A2:K2"/>
    <mergeCell ref="A3:K3"/>
    <mergeCell ref="A7:A8"/>
    <mergeCell ref="C7:C8"/>
    <mergeCell ref="A6:C6"/>
    <mergeCell ref="E6:H6"/>
    <mergeCell ref="A4:K4"/>
    <mergeCell ref="I6:K6"/>
  </mergeCells>
  <printOptions horizontalCentered="1"/>
  <pageMargins left="0" right="0" top="0.15748031496062992" bottom="0" header="0.31496062992125984" footer="0.31496062992125984"/>
  <pageSetup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rightToLeft="1" view="pageBreakPreview" zoomScaleNormal="90" zoomScaleSheetLayoutView="100" workbookViewId="0">
      <selection activeCell="E10" sqref="E10"/>
    </sheetView>
  </sheetViews>
  <sheetFormatPr defaultRowHeight="15"/>
  <cols>
    <col min="1" max="1" width="32.42578125" customWidth="1"/>
    <col min="2" max="2" width="0.5703125" customWidth="1"/>
    <col min="3" max="3" width="13.28515625" customWidth="1"/>
    <col min="4" max="4" width="0.42578125" customWidth="1"/>
    <col min="5" max="5" width="19.28515625" customWidth="1"/>
    <col min="17" max="17" width="9.42578125" customWidth="1"/>
    <col min="19" max="19" width="12.42578125" customWidth="1"/>
    <col min="21" max="21" width="16.5703125" customWidth="1"/>
  </cols>
  <sheetData>
    <row r="1" spans="1:9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</row>
    <row r="2" spans="1:9" ht="24">
      <c r="A2" s="272" t="s">
        <v>96</v>
      </c>
      <c r="B2" s="272"/>
      <c r="C2" s="272"/>
      <c r="D2" s="272"/>
      <c r="E2" s="272"/>
      <c r="F2" s="272"/>
      <c r="G2" s="272"/>
      <c r="H2" s="272"/>
      <c r="I2" s="272"/>
    </row>
    <row r="3" spans="1:9" ht="24">
      <c r="A3" s="272" t="str">
        <f>' سهام'!A3:Y3</f>
        <v>برای ماه منتهی به1398/04/31</v>
      </c>
      <c r="B3" s="272"/>
      <c r="C3" s="272"/>
      <c r="D3" s="272"/>
      <c r="E3" s="272"/>
      <c r="F3" s="272"/>
      <c r="G3" s="272"/>
      <c r="H3" s="272"/>
      <c r="I3" s="272"/>
    </row>
    <row r="4" spans="1:9" ht="66" customHeight="1">
      <c r="A4" s="330" t="s">
        <v>48</v>
      </c>
      <c r="B4" s="330"/>
      <c r="C4" s="330"/>
      <c r="D4" s="330"/>
      <c r="E4" s="330"/>
    </row>
    <row r="5" spans="1:9" ht="32.25" thickBot="1">
      <c r="A5" s="10"/>
      <c r="B5" s="3"/>
      <c r="C5" s="18" t="s">
        <v>160</v>
      </c>
      <c r="D5" s="7"/>
      <c r="E5" s="18" t="s">
        <v>188</v>
      </c>
    </row>
    <row r="6" spans="1:9" ht="16.5" customHeight="1">
      <c r="A6" s="325" t="s">
        <v>49</v>
      </c>
      <c r="B6" s="320"/>
      <c r="C6" s="323" t="s">
        <v>12</v>
      </c>
      <c r="D6" s="13"/>
      <c r="E6" s="323" t="s">
        <v>12</v>
      </c>
    </row>
    <row r="7" spans="1:9" ht="16.5" thickBot="1">
      <c r="A7" s="317"/>
      <c r="B7" s="317"/>
      <c r="C7" s="316"/>
      <c r="D7" s="8"/>
      <c r="E7" s="316"/>
    </row>
    <row r="8" spans="1:9" ht="18.75">
      <c r="A8" s="14" t="s">
        <v>49</v>
      </c>
      <c r="B8" s="15"/>
      <c r="C8" s="62">
        <v>16726447</v>
      </c>
      <c r="D8" s="61"/>
      <c r="E8" s="75">
        <v>16726447</v>
      </c>
    </row>
    <row r="9" spans="1:9" ht="18.75">
      <c r="A9" s="14" t="s">
        <v>123</v>
      </c>
      <c r="B9" s="15"/>
      <c r="C9" s="62">
        <v>2250975</v>
      </c>
      <c r="D9" s="61"/>
      <c r="E9" s="62">
        <v>2250975</v>
      </c>
    </row>
    <row r="10" spans="1:9" ht="18.75">
      <c r="A10" s="14" t="s">
        <v>124</v>
      </c>
      <c r="B10" s="15"/>
      <c r="C10" s="62">
        <v>82672819</v>
      </c>
      <c r="D10" s="61"/>
      <c r="E10" s="62">
        <v>82672819</v>
      </c>
    </row>
    <row r="11" spans="1:9" ht="19.5" thickBot="1">
      <c r="A11" s="14" t="s">
        <v>8</v>
      </c>
      <c r="B11" s="15"/>
      <c r="C11" s="59">
        <f>SUM(C8:C10)</f>
        <v>101650241</v>
      </c>
      <c r="D11" s="61"/>
      <c r="E11" s="83">
        <f>SUM(E8:E10)</f>
        <v>101650241</v>
      </c>
    </row>
    <row r="12" spans="1:9" ht="15.75" thickTop="1"/>
  </sheetData>
  <mergeCells count="8">
    <mergeCell ref="A1:I1"/>
    <mergeCell ref="A2:I2"/>
    <mergeCell ref="A3:I3"/>
    <mergeCell ref="E6:E7"/>
    <mergeCell ref="C6:C7"/>
    <mergeCell ref="A4:E4"/>
    <mergeCell ref="A6:A7"/>
    <mergeCell ref="B6:B7"/>
  </mergeCells>
  <printOptions horizontalCentered="1"/>
  <pageMargins left="0" right="0" top="0.15748031496062992" bottom="0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rightToLeft="1" view="pageBreakPreview" zoomScale="90" zoomScaleNormal="100" zoomScaleSheetLayoutView="90" workbookViewId="0">
      <selection activeCell="E15" sqref="E15"/>
    </sheetView>
  </sheetViews>
  <sheetFormatPr defaultRowHeight="30" customHeight="1"/>
  <cols>
    <col min="1" max="1" width="24.7109375" customWidth="1"/>
    <col min="2" max="2" width="0.5703125" customWidth="1"/>
    <col min="3" max="3" width="11.140625" bestFit="1" customWidth="1"/>
    <col min="4" max="4" width="0.85546875" customWidth="1"/>
    <col min="5" max="5" width="15" bestFit="1" customWidth="1"/>
    <col min="6" max="6" width="0.5703125" customWidth="1"/>
    <col min="7" max="7" width="14.85546875" bestFit="1" customWidth="1"/>
    <col min="8" max="8" width="0.85546875" customWidth="1"/>
    <col min="9" max="9" width="17.28515625" customWidth="1"/>
    <col min="10" max="10" width="0.5703125" customWidth="1"/>
    <col min="11" max="11" width="9.5703125" bestFit="1" customWidth="1"/>
    <col min="12" max="12" width="0.42578125" customWidth="1"/>
    <col min="13" max="13" width="22.42578125" bestFit="1" customWidth="1"/>
    <col min="14" max="14" width="0.42578125" customWidth="1"/>
    <col min="15" max="15" width="18.42578125" customWidth="1"/>
    <col min="16" max="16" width="0.42578125" customWidth="1"/>
    <col min="17" max="17" width="18.85546875" bestFit="1" customWidth="1"/>
    <col min="18" max="18" width="2.42578125" customWidth="1"/>
    <col min="20" max="20" width="12.42578125" customWidth="1"/>
    <col min="22" max="22" width="16.5703125" customWidth="1"/>
  </cols>
  <sheetData>
    <row r="1" spans="1:17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</row>
    <row r="2" spans="1:17" ht="24">
      <c r="A2" s="272" t="s">
        <v>96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</row>
    <row r="3" spans="1:17" ht="24">
      <c r="A3" s="272" t="str">
        <f>' سهام'!A3:Y3</f>
        <v>برای ماه منتهی به1398/04/31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</row>
    <row r="4" spans="1:17" ht="45" customHeight="1">
      <c r="A4" s="285" t="s">
        <v>101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</row>
    <row r="5" spans="1:17" ht="30" customHeight="1" thickBot="1">
      <c r="A5" s="41"/>
      <c r="B5" s="41"/>
      <c r="C5" s="331" t="str">
        <f>'درآمد ناشی از تغییر قیمت اوراق '!C5:I5</f>
        <v>طی ماه</v>
      </c>
      <c r="D5" s="331"/>
      <c r="E5" s="331"/>
      <c r="F5" s="331"/>
      <c r="G5" s="331"/>
      <c r="H5" s="331"/>
      <c r="I5" s="331"/>
      <c r="J5" s="41"/>
      <c r="K5" s="331" t="str">
        <f>'سود اوراق بهادار و سپرده بانکی'!K5:O5</f>
        <v>از ابتدای سال مالی تا آخر تیر ماه 98</v>
      </c>
      <c r="L5" s="331"/>
      <c r="M5" s="331"/>
      <c r="N5" s="331"/>
      <c r="O5" s="331"/>
      <c r="P5" s="331"/>
      <c r="Q5" s="331"/>
    </row>
    <row r="6" spans="1:17" ht="30" customHeight="1" thickBot="1">
      <c r="A6" s="42" t="s">
        <v>72</v>
      </c>
      <c r="B6" s="42"/>
      <c r="C6" s="43" t="s">
        <v>9</v>
      </c>
      <c r="D6" s="42"/>
      <c r="E6" s="44" t="s">
        <v>84</v>
      </c>
      <c r="F6" s="42"/>
      <c r="G6" s="43" t="s">
        <v>82</v>
      </c>
      <c r="H6" s="42"/>
      <c r="I6" s="45" t="s">
        <v>85</v>
      </c>
      <c r="J6" s="41"/>
      <c r="K6" s="43" t="s">
        <v>9</v>
      </c>
      <c r="L6" s="42"/>
      <c r="M6" s="44" t="s">
        <v>36</v>
      </c>
      <c r="N6" s="42"/>
      <c r="O6" s="43" t="s">
        <v>82</v>
      </c>
      <c r="P6" s="42"/>
      <c r="Q6" s="45" t="s">
        <v>85</v>
      </c>
    </row>
    <row r="7" spans="1:17" ht="24" customHeight="1">
      <c r="A7" s="52" t="s">
        <v>152</v>
      </c>
      <c r="B7" s="52"/>
      <c r="C7" s="145">
        <v>202036</v>
      </c>
      <c r="D7" s="145"/>
      <c r="E7" s="55">
        <v>5844222095</v>
      </c>
      <c r="F7" s="16"/>
      <c r="G7" s="56">
        <v>4388050815</v>
      </c>
      <c r="H7" s="16"/>
      <c r="I7" s="75">
        <v>1456171280</v>
      </c>
      <c r="J7" s="16"/>
      <c r="K7" s="55">
        <v>202036</v>
      </c>
      <c r="L7" s="16"/>
      <c r="M7" s="55">
        <v>5844222095</v>
      </c>
      <c r="N7" s="16"/>
      <c r="O7" s="56">
        <v>4388050815</v>
      </c>
      <c r="P7" s="16"/>
      <c r="Q7" s="75">
        <v>1456171280</v>
      </c>
    </row>
    <row r="8" spans="1:17" ht="24" customHeight="1">
      <c r="A8" s="52" t="s">
        <v>156</v>
      </c>
      <c r="B8" s="52"/>
      <c r="C8" s="145">
        <v>60000</v>
      </c>
      <c r="D8" s="145"/>
      <c r="E8" s="55">
        <v>1002430786</v>
      </c>
      <c r="F8" s="16"/>
      <c r="G8" s="56">
        <v>955096127</v>
      </c>
      <c r="H8" s="16"/>
      <c r="I8" s="75">
        <v>47334659</v>
      </c>
      <c r="J8" s="16"/>
      <c r="K8" s="55">
        <v>60000</v>
      </c>
      <c r="L8" s="16"/>
      <c r="M8" s="55">
        <v>1002430786</v>
      </c>
      <c r="N8" s="16"/>
      <c r="O8" s="56">
        <v>955096127</v>
      </c>
      <c r="P8" s="16"/>
      <c r="Q8" s="75">
        <v>47334659</v>
      </c>
    </row>
    <row r="9" spans="1:17" ht="24" customHeight="1">
      <c r="A9" s="52" t="s">
        <v>168</v>
      </c>
      <c r="B9" s="52"/>
      <c r="C9" s="53">
        <v>171453</v>
      </c>
      <c r="D9" s="53"/>
      <c r="E9" s="55">
        <v>8523022952</v>
      </c>
      <c r="F9" s="16"/>
      <c r="G9" s="56">
        <v>7824306950</v>
      </c>
      <c r="H9" s="16"/>
      <c r="I9" s="75">
        <v>698716002</v>
      </c>
      <c r="J9" s="57"/>
      <c r="K9" s="55">
        <v>171453</v>
      </c>
      <c r="L9" s="55"/>
      <c r="M9" s="55">
        <v>8523022952</v>
      </c>
      <c r="N9" s="55"/>
      <c r="O9" s="75">
        <v>7824306950</v>
      </c>
      <c r="P9" s="56"/>
      <c r="Q9" s="75">
        <v>698716002</v>
      </c>
    </row>
    <row r="10" spans="1:17" ht="24" customHeight="1">
      <c r="A10" s="52" t="s">
        <v>153</v>
      </c>
      <c r="B10" s="52"/>
      <c r="C10" s="53">
        <v>13790</v>
      </c>
      <c r="D10" s="53"/>
      <c r="E10" s="55">
        <v>832988399</v>
      </c>
      <c r="F10" s="16"/>
      <c r="G10" s="56">
        <v>803506070</v>
      </c>
      <c r="H10" s="16"/>
      <c r="I10" s="75">
        <v>29482329</v>
      </c>
      <c r="J10" s="57"/>
      <c r="K10" s="55">
        <v>13790</v>
      </c>
      <c r="L10" s="55"/>
      <c r="M10" s="55">
        <v>832988399</v>
      </c>
      <c r="N10" s="55"/>
      <c r="O10" s="75">
        <v>803506070</v>
      </c>
      <c r="P10" s="56"/>
      <c r="Q10" s="75">
        <v>29482329</v>
      </c>
    </row>
    <row r="11" spans="1:17" ht="30" customHeight="1" thickBot="1">
      <c r="C11" s="73"/>
      <c r="D11" s="57"/>
      <c r="E11" s="59">
        <f>SUM(E7:E10)</f>
        <v>16202664232</v>
      </c>
      <c r="F11" s="57"/>
      <c r="G11" s="59">
        <f>SUM(G7:G10)</f>
        <v>13970959962</v>
      </c>
      <c r="H11" s="57"/>
      <c r="I11" s="83">
        <f>SUM(I7:I10)</f>
        <v>2231704270</v>
      </c>
      <c r="J11" s="57"/>
      <c r="K11" s="73"/>
      <c r="L11" s="57"/>
      <c r="M11" s="59">
        <f>SUM(M7:M10)</f>
        <v>16202664232</v>
      </c>
      <c r="N11" s="59" t="e">
        <f>SUM(#REF!)</f>
        <v>#REF!</v>
      </c>
      <c r="O11" s="59">
        <f>SUM(O7:O10)</f>
        <v>13970959962</v>
      </c>
      <c r="P11" s="59"/>
      <c r="Q11" s="59">
        <f>SUM(Q7:Q10)</f>
        <v>2231704270</v>
      </c>
    </row>
    <row r="12" spans="1:17" ht="30" customHeight="1" thickTop="1"/>
  </sheetData>
  <sortState ref="A7:Q45">
    <sortCondition ref="I7:I45"/>
  </sortState>
  <mergeCells count="6">
    <mergeCell ref="C5:I5"/>
    <mergeCell ref="K5:Q5"/>
    <mergeCell ref="A1:Q1"/>
    <mergeCell ref="A2:Q2"/>
    <mergeCell ref="A3:Q3"/>
    <mergeCell ref="A4:Q4"/>
  </mergeCells>
  <printOptions horizontalCentered="1"/>
  <pageMargins left="0" right="0" top="0.15748031496062992" bottom="0" header="0.31496062992125984" footer="0.31496062992125984"/>
  <pageSetup scale="5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rightToLeft="1" view="pageBreakPreview" topLeftCell="A4" zoomScale="80" zoomScaleNormal="100" zoomScaleSheetLayoutView="80" workbookViewId="0">
      <selection activeCell="A7" sqref="A7:Q25"/>
    </sheetView>
  </sheetViews>
  <sheetFormatPr defaultRowHeight="15"/>
  <cols>
    <col min="1" max="1" width="28" style="168" customWidth="1"/>
    <col min="2" max="2" width="0.5703125" customWidth="1"/>
    <col min="3" max="3" width="10.42578125" customWidth="1"/>
    <col min="4" max="4" width="0.7109375" customWidth="1"/>
    <col min="5" max="5" width="15.28515625" customWidth="1"/>
    <col min="6" max="6" width="0.5703125" customWidth="1"/>
    <col min="7" max="7" width="15.42578125" customWidth="1"/>
    <col min="8" max="8" width="0.7109375" customWidth="1"/>
    <col min="9" max="9" width="15.28515625" customWidth="1"/>
    <col min="10" max="10" width="1" customWidth="1"/>
    <col min="11" max="11" width="9.7109375" bestFit="1" customWidth="1"/>
    <col min="12" max="12" width="0.7109375" customWidth="1"/>
    <col min="13" max="13" width="17.140625" customWidth="1"/>
    <col min="14" max="14" width="1" customWidth="1"/>
    <col min="15" max="15" width="16.28515625" customWidth="1"/>
    <col min="16" max="16" width="1" customWidth="1"/>
    <col min="17" max="17" width="14.7109375" bestFit="1" customWidth="1"/>
    <col min="19" max="19" width="12.42578125" customWidth="1"/>
    <col min="21" max="21" width="16.5703125" customWidth="1"/>
  </cols>
  <sheetData>
    <row r="1" spans="1:17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</row>
    <row r="2" spans="1:17" ht="24">
      <c r="A2" s="272" t="s">
        <v>96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</row>
    <row r="3" spans="1:17" ht="24">
      <c r="A3" s="272" t="str">
        <f>' سهام'!A3:Y3</f>
        <v>برای ماه منتهی به1398/04/31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</row>
    <row r="4" spans="1:17" ht="27.75" customHeight="1">
      <c r="A4" s="285" t="s">
        <v>102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</row>
    <row r="5" spans="1:17" ht="27" customHeight="1" thickBot="1">
      <c r="A5" s="235"/>
      <c r="B5" s="80"/>
      <c r="C5" s="277" t="s">
        <v>160</v>
      </c>
      <c r="D5" s="277"/>
      <c r="E5" s="277"/>
      <c r="F5" s="277"/>
      <c r="G5" s="277"/>
      <c r="H5" s="277"/>
      <c r="I5" s="277"/>
      <c r="J5" s="57"/>
      <c r="K5" s="277" t="str">
        <f>'سود اوراق بهادار و سپرده بانکی'!K5:O5</f>
        <v>از ابتدای سال مالی تا آخر تیر ماه 98</v>
      </c>
      <c r="L5" s="277"/>
      <c r="M5" s="277"/>
      <c r="N5" s="277"/>
      <c r="O5" s="277"/>
      <c r="P5" s="277"/>
      <c r="Q5" s="277"/>
    </row>
    <row r="6" spans="1:17" ht="38.25" thickBot="1">
      <c r="A6" s="58" t="s">
        <v>72</v>
      </c>
      <c r="B6" s="53"/>
      <c r="C6" s="227" t="s">
        <v>9</v>
      </c>
      <c r="D6" s="53"/>
      <c r="E6" s="236" t="s">
        <v>36</v>
      </c>
      <c r="F6" s="53"/>
      <c r="G6" s="227" t="s">
        <v>82</v>
      </c>
      <c r="H6" s="53"/>
      <c r="I6" s="236" t="s">
        <v>83</v>
      </c>
      <c r="J6" s="80"/>
      <c r="K6" s="227" t="s">
        <v>9</v>
      </c>
      <c r="L6" s="53"/>
      <c r="M6" s="236" t="s">
        <v>36</v>
      </c>
      <c r="N6" s="53"/>
      <c r="O6" s="227" t="s">
        <v>82</v>
      </c>
      <c r="P6" s="53"/>
      <c r="Q6" s="236" t="s">
        <v>83</v>
      </c>
    </row>
    <row r="7" spans="1:17" s="134" customFormat="1" ht="38.25" customHeight="1">
      <c r="A7" s="220" t="s">
        <v>162</v>
      </c>
      <c r="B7" s="53"/>
      <c r="C7" s="75">
        <v>120000</v>
      </c>
      <c r="D7" s="75"/>
      <c r="E7" s="75">
        <v>3591280260</v>
      </c>
      <c r="F7" s="75"/>
      <c r="G7" s="75">
        <v>3966426570</v>
      </c>
      <c r="H7" s="75"/>
      <c r="I7" s="75">
        <v>-375146310</v>
      </c>
      <c r="J7" s="56"/>
      <c r="K7" s="63">
        <v>120000</v>
      </c>
      <c r="L7" s="56"/>
      <c r="M7" s="63">
        <v>3591280260</v>
      </c>
      <c r="N7" s="56"/>
      <c r="O7" s="63">
        <v>3966426570</v>
      </c>
      <c r="P7" s="56"/>
      <c r="Q7" s="75">
        <v>-375146310</v>
      </c>
    </row>
    <row r="8" spans="1:17" s="134" customFormat="1" ht="38.25" customHeight="1">
      <c r="A8" s="220" t="s">
        <v>179</v>
      </c>
      <c r="B8" s="53"/>
      <c r="C8" s="75">
        <v>60000</v>
      </c>
      <c r="D8" s="75"/>
      <c r="E8" s="75">
        <v>832998300</v>
      </c>
      <c r="F8" s="75"/>
      <c r="G8" s="75">
        <v>859013780</v>
      </c>
      <c r="H8" s="75"/>
      <c r="I8" s="75">
        <v>-26015480</v>
      </c>
      <c r="J8" s="56"/>
      <c r="K8" s="63">
        <v>60000</v>
      </c>
      <c r="L8" s="56"/>
      <c r="M8" s="63">
        <v>832998300</v>
      </c>
      <c r="N8" s="56"/>
      <c r="O8" s="63">
        <v>859013780</v>
      </c>
      <c r="P8" s="56"/>
      <c r="Q8" s="75">
        <v>-26015480</v>
      </c>
    </row>
    <row r="9" spans="1:17" s="134" customFormat="1" ht="38.25" customHeight="1">
      <c r="A9" s="220" t="s">
        <v>182</v>
      </c>
      <c r="B9" s="53"/>
      <c r="C9" s="75">
        <v>20000</v>
      </c>
      <c r="D9" s="75"/>
      <c r="E9" s="75">
        <v>1171208285</v>
      </c>
      <c r="F9" s="75"/>
      <c r="G9" s="75">
        <v>989590488</v>
      </c>
      <c r="H9" s="75"/>
      <c r="I9" s="75">
        <v>181617797</v>
      </c>
      <c r="J9" s="56"/>
      <c r="K9" s="63">
        <v>20000</v>
      </c>
      <c r="L9" s="56"/>
      <c r="M9" s="63">
        <v>1171208285</v>
      </c>
      <c r="N9" s="56"/>
      <c r="O9" s="63">
        <v>989590488</v>
      </c>
      <c r="P9" s="56"/>
      <c r="Q9" s="75">
        <v>181617797</v>
      </c>
    </row>
    <row r="10" spans="1:17" s="134" customFormat="1" ht="38.25" customHeight="1">
      <c r="A10" s="220" t="s">
        <v>165</v>
      </c>
      <c r="B10" s="53"/>
      <c r="C10" s="75">
        <v>40000</v>
      </c>
      <c r="D10" s="75"/>
      <c r="E10" s="75">
        <v>646157930</v>
      </c>
      <c r="F10" s="75"/>
      <c r="G10" s="75">
        <v>788199390</v>
      </c>
      <c r="H10" s="75"/>
      <c r="I10" s="75">
        <v>-142041460</v>
      </c>
      <c r="J10" s="56"/>
      <c r="K10" s="63">
        <v>40000</v>
      </c>
      <c r="L10" s="56"/>
      <c r="M10" s="63">
        <v>646157930</v>
      </c>
      <c r="N10" s="56"/>
      <c r="O10" s="63">
        <v>788199390</v>
      </c>
      <c r="P10" s="56"/>
      <c r="Q10" s="75">
        <v>-142041460</v>
      </c>
    </row>
    <row r="11" spans="1:17" s="134" customFormat="1" ht="38.25" customHeight="1">
      <c r="A11" s="220" t="s">
        <v>180</v>
      </c>
      <c r="B11" s="53"/>
      <c r="C11" s="75">
        <v>10000</v>
      </c>
      <c r="D11" s="75"/>
      <c r="E11" s="75">
        <v>93410282</v>
      </c>
      <c r="F11" s="75"/>
      <c r="G11" s="75">
        <v>95842656</v>
      </c>
      <c r="H11" s="75"/>
      <c r="I11" s="75">
        <v>-2432373</v>
      </c>
      <c r="J11" s="56"/>
      <c r="K11" s="63">
        <v>10000</v>
      </c>
      <c r="L11" s="56"/>
      <c r="M11" s="63">
        <v>93410282</v>
      </c>
      <c r="N11" s="56"/>
      <c r="O11" s="63">
        <v>95842656</v>
      </c>
      <c r="P11" s="56"/>
      <c r="Q11" s="75">
        <v>-2432373</v>
      </c>
    </row>
    <row r="12" spans="1:17" s="134" customFormat="1" ht="38.25" customHeight="1">
      <c r="A12" s="220" t="s">
        <v>178</v>
      </c>
      <c r="B12" s="53"/>
      <c r="C12" s="75">
        <v>50000</v>
      </c>
      <c r="D12" s="75"/>
      <c r="E12" s="75">
        <v>1079570550</v>
      </c>
      <c r="F12" s="75"/>
      <c r="G12" s="75">
        <v>1167149605</v>
      </c>
      <c r="H12" s="75"/>
      <c r="I12" s="75">
        <v>-87579055</v>
      </c>
      <c r="J12" s="56"/>
      <c r="K12" s="63">
        <v>50000</v>
      </c>
      <c r="L12" s="56"/>
      <c r="M12" s="63">
        <v>1079570550</v>
      </c>
      <c r="N12" s="56"/>
      <c r="O12" s="63">
        <v>1167149605</v>
      </c>
      <c r="P12" s="56"/>
      <c r="Q12" s="75">
        <v>-87579055</v>
      </c>
    </row>
    <row r="13" spans="1:17" s="134" customFormat="1" ht="38.25" customHeight="1">
      <c r="A13" s="220" t="s">
        <v>161</v>
      </c>
      <c r="B13" s="53"/>
      <c r="C13" s="75">
        <v>150000</v>
      </c>
      <c r="D13" s="75"/>
      <c r="E13" s="75">
        <v>3855736425</v>
      </c>
      <c r="F13" s="75"/>
      <c r="G13" s="75">
        <v>4286643712</v>
      </c>
      <c r="H13" s="75"/>
      <c r="I13" s="75">
        <v>-430907287</v>
      </c>
      <c r="J13" s="56"/>
      <c r="K13" s="63">
        <v>150000</v>
      </c>
      <c r="L13" s="56"/>
      <c r="M13" s="63">
        <v>3855736425</v>
      </c>
      <c r="N13" s="56"/>
      <c r="O13" s="63">
        <v>4286643712</v>
      </c>
      <c r="P13" s="56"/>
      <c r="Q13" s="75">
        <v>-430907287</v>
      </c>
    </row>
    <row r="14" spans="1:17" s="134" customFormat="1" ht="38.25" customHeight="1">
      <c r="A14" s="220" t="s">
        <v>156</v>
      </c>
      <c r="B14" s="53"/>
      <c r="C14" s="75">
        <v>10000</v>
      </c>
      <c r="D14" s="75"/>
      <c r="E14" s="75">
        <v>155182077</v>
      </c>
      <c r="F14" s="75"/>
      <c r="G14" s="75">
        <v>159182685</v>
      </c>
      <c r="H14" s="75"/>
      <c r="I14" s="75">
        <v>-4000607</v>
      </c>
      <c r="J14" s="56"/>
      <c r="K14" s="63">
        <v>10000</v>
      </c>
      <c r="L14" s="56"/>
      <c r="M14" s="63">
        <v>155182077</v>
      </c>
      <c r="N14" s="56"/>
      <c r="O14" s="63">
        <v>159182685</v>
      </c>
      <c r="P14" s="56"/>
      <c r="Q14" s="75">
        <v>-4000607</v>
      </c>
    </row>
    <row r="15" spans="1:17" s="134" customFormat="1" ht="38.25" customHeight="1">
      <c r="A15" s="220" t="s">
        <v>168</v>
      </c>
      <c r="B15" s="53"/>
      <c r="C15" s="75">
        <v>30000</v>
      </c>
      <c r="D15" s="75"/>
      <c r="E15" s="75">
        <v>966890002</v>
      </c>
      <c r="F15" s="75"/>
      <c r="G15" s="75">
        <v>1369058624</v>
      </c>
      <c r="H15" s="75"/>
      <c r="I15" s="75">
        <v>-402168621</v>
      </c>
      <c r="J15" s="56"/>
      <c r="K15" s="63">
        <v>30000</v>
      </c>
      <c r="L15" s="56"/>
      <c r="M15" s="63">
        <v>966890002</v>
      </c>
      <c r="N15" s="56"/>
      <c r="O15" s="63">
        <v>1369058624</v>
      </c>
      <c r="P15" s="56"/>
      <c r="Q15" s="75">
        <v>-402168621</v>
      </c>
    </row>
    <row r="16" spans="1:17" s="134" customFormat="1" ht="38.25" customHeight="1">
      <c r="A16" s="220" t="s">
        <v>155</v>
      </c>
      <c r="B16" s="53"/>
      <c r="C16" s="75">
        <v>900000</v>
      </c>
      <c r="D16" s="75"/>
      <c r="E16" s="75">
        <v>8903337750</v>
      </c>
      <c r="F16" s="75"/>
      <c r="G16" s="75">
        <v>10850664375</v>
      </c>
      <c r="H16" s="75"/>
      <c r="I16" s="75">
        <v>-1947326625</v>
      </c>
      <c r="J16" s="56"/>
      <c r="K16" s="63">
        <v>900000</v>
      </c>
      <c r="L16" s="56"/>
      <c r="M16" s="63">
        <v>8903337750</v>
      </c>
      <c r="N16" s="56"/>
      <c r="O16" s="63">
        <v>10850664375</v>
      </c>
      <c r="P16" s="56"/>
      <c r="Q16" s="75">
        <v>-1947326625</v>
      </c>
    </row>
    <row r="17" spans="1:17" s="134" customFormat="1" ht="38.25" customHeight="1">
      <c r="A17" s="220" t="s">
        <v>151</v>
      </c>
      <c r="B17" s="53"/>
      <c r="C17" s="75">
        <v>124286</v>
      </c>
      <c r="D17" s="75"/>
      <c r="E17" s="75">
        <v>836904638</v>
      </c>
      <c r="F17" s="75"/>
      <c r="G17" s="75">
        <v>905826196</v>
      </c>
      <c r="H17" s="75"/>
      <c r="I17" s="75">
        <v>-68921557</v>
      </c>
      <c r="J17" s="56"/>
      <c r="K17" s="63">
        <v>124286</v>
      </c>
      <c r="L17" s="56"/>
      <c r="M17" s="63">
        <v>836904638</v>
      </c>
      <c r="N17" s="56"/>
      <c r="O17" s="63">
        <v>905826196</v>
      </c>
      <c r="P17" s="56"/>
      <c r="Q17" s="75">
        <v>-68921557</v>
      </c>
    </row>
    <row r="18" spans="1:17" s="134" customFormat="1" ht="38.25" customHeight="1">
      <c r="A18" s="220" t="s">
        <v>153</v>
      </c>
      <c r="B18" s="53"/>
      <c r="C18" s="75">
        <v>125000</v>
      </c>
      <c r="D18" s="75"/>
      <c r="E18" s="75">
        <v>7156784312</v>
      </c>
      <c r="F18" s="75"/>
      <c r="G18" s="75">
        <v>7283412531</v>
      </c>
      <c r="H18" s="75"/>
      <c r="I18" s="75">
        <v>-126628218</v>
      </c>
      <c r="J18" s="56"/>
      <c r="K18" s="63">
        <v>125000</v>
      </c>
      <c r="L18" s="56"/>
      <c r="M18" s="63">
        <v>7156784312</v>
      </c>
      <c r="N18" s="56"/>
      <c r="O18" s="63">
        <v>7283412531</v>
      </c>
      <c r="P18" s="56"/>
      <c r="Q18" s="75">
        <v>-126628218</v>
      </c>
    </row>
    <row r="19" spans="1:17" s="134" customFormat="1" ht="38.25" customHeight="1">
      <c r="A19" s="220" t="s">
        <v>181</v>
      </c>
      <c r="B19" s="53"/>
      <c r="C19" s="75">
        <v>50000</v>
      </c>
      <c r="D19" s="75"/>
      <c r="E19" s="75">
        <v>291975212</v>
      </c>
      <c r="F19" s="75"/>
      <c r="G19" s="75">
        <v>305410551</v>
      </c>
      <c r="H19" s="75"/>
      <c r="I19" s="75">
        <v>-13435338</v>
      </c>
      <c r="J19" s="56"/>
      <c r="K19" s="63">
        <v>50000</v>
      </c>
      <c r="L19" s="56"/>
      <c r="M19" s="63">
        <v>291975212</v>
      </c>
      <c r="N19" s="56"/>
      <c r="O19" s="63">
        <v>305410551</v>
      </c>
      <c r="P19" s="56"/>
      <c r="Q19" s="75">
        <v>-13435338</v>
      </c>
    </row>
    <row r="20" spans="1:17" s="134" customFormat="1" ht="38.25" customHeight="1">
      <c r="A20" s="220" t="s">
        <v>148</v>
      </c>
      <c r="B20" s="53"/>
      <c r="C20" s="75">
        <v>42927</v>
      </c>
      <c r="D20" s="75"/>
      <c r="E20" s="75">
        <v>40355455346</v>
      </c>
      <c r="F20" s="75"/>
      <c r="G20" s="75">
        <v>31785845542</v>
      </c>
      <c r="H20" s="75"/>
      <c r="I20" s="75">
        <v>8569609804</v>
      </c>
      <c r="J20" s="56"/>
      <c r="K20" s="63">
        <v>42927</v>
      </c>
      <c r="L20" s="56"/>
      <c r="M20" s="63">
        <v>40355455346</v>
      </c>
      <c r="N20" s="56"/>
      <c r="O20" s="63">
        <v>31785845542</v>
      </c>
      <c r="P20" s="56"/>
      <c r="Q20" s="75">
        <v>8569609804</v>
      </c>
    </row>
    <row r="21" spans="1:17" s="134" customFormat="1" ht="38.25" customHeight="1">
      <c r="A21" s="220" t="s">
        <v>169</v>
      </c>
      <c r="B21" s="53"/>
      <c r="C21" s="75">
        <v>3534</v>
      </c>
      <c r="D21" s="75"/>
      <c r="E21" s="75">
        <v>3231067872</v>
      </c>
      <c r="F21" s="75"/>
      <c r="G21" s="75">
        <v>2978091707</v>
      </c>
      <c r="H21" s="75"/>
      <c r="I21" s="75">
        <v>252976165</v>
      </c>
      <c r="J21" s="56"/>
      <c r="K21" s="63">
        <v>3534</v>
      </c>
      <c r="L21" s="56"/>
      <c r="M21" s="63">
        <v>3231067872</v>
      </c>
      <c r="N21" s="56"/>
      <c r="O21" s="63">
        <v>2978091707</v>
      </c>
      <c r="P21" s="56"/>
      <c r="Q21" s="75">
        <v>252976165</v>
      </c>
    </row>
    <row r="22" spans="1:17" s="134" customFormat="1" ht="38.25" customHeight="1">
      <c r="A22" s="220" t="s">
        <v>117</v>
      </c>
      <c r="B22" s="53"/>
      <c r="C22" s="75">
        <v>14800</v>
      </c>
      <c r="D22" s="75"/>
      <c r="E22" s="75">
        <v>13084067169</v>
      </c>
      <c r="F22" s="75"/>
      <c r="G22" s="75">
        <v>11500136352</v>
      </c>
      <c r="H22" s="75"/>
      <c r="I22" s="75">
        <v>1583930817</v>
      </c>
      <c r="J22" s="56"/>
      <c r="K22" s="63">
        <v>14800</v>
      </c>
      <c r="L22" s="56"/>
      <c r="M22" s="63">
        <v>13084067169</v>
      </c>
      <c r="N22" s="56"/>
      <c r="O22" s="63">
        <v>11500136352</v>
      </c>
      <c r="P22" s="56"/>
      <c r="Q22" s="75">
        <v>1583930817</v>
      </c>
    </row>
    <row r="23" spans="1:17" s="134" customFormat="1" ht="38.25" customHeight="1">
      <c r="A23" s="220" t="s">
        <v>122</v>
      </c>
      <c r="B23" s="53"/>
      <c r="C23" s="75">
        <v>2320</v>
      </c>
      <c r="D23" s="75"/>
      <c r="E23" s="75">
        <v>1917689466</v>
      </c>
      <c r="F23" s="75"/>
      <c r="G23" s="75">
        <v>1896615955</v>
      </c>
      <c r="H23" s="75"/>
      <c r="I23" s="75">
        <v>21073511</v>
      </c>
      <c r="J23" s="56"/>
      <c r="K23" s="63">
        <v>2320</v>
      </c>
      <c r="L23" s="56"/>
      <c r="M23" s="63">
        <v>1917689466</v>
      </c>
      <c r="N23" s="56"/>
      <c r="O23" s="63">
        <v>1896615955</v>
      </c>
      <c r="P23" s="56"/>
      <c r="Q23" s="75">
        <v>21073511</v>
      </c>
    </row>
    <row r="24" spans="1:17" s="134" customFormat="1" ht="38.25" customHeight="1">
      <c r="A24" s="220" t="s">
        <v>183</v>
      </c>
      <c r="B24" s="53"/>
      <c r="C24" s="75">
        <v>2000</v>
      </c>
      <c r="D24" s="75"/>
      <c r="E24" s="75">
        <v>1329899123</v>
      </c>
      <c r="F24" s="75"/>
      <c r="G24" s="75">
        <v>1296939592</v>
      </c>
      <c r="H24" s="75"/>
      <c r="I24" s="75">
        <v>32959531</v>
      </c>
      <c r="J24" s="56"/>
      <c r="K24" s="63">
        <v>2000</v>
      </c>
      <c r="L24" s="56"/>
      <c r="M24" s="63">
        <v>1329899123</v>
      </c>
      <c r="N24" s="56"/>
      <c r="O24" s="63">
        <v>1296939592</v>
      </c>
      <c r="P24" s="56"/>
      <c r="Q24" s="75">
        <v>32959531</v>
      </c>
    </row>
    <row r="25" spans="1:17" s="134" customFormat="1" ht="38.25" customHeight="1">
      <c r="A25" s="220" t="s">
        <v>154</v>
      </c>
      <c r="B25" s="53"/>
      <c r="C25" s="75">
        <v>42400</v>
      </c>
      <c r="D25" s="75"/>
      <c r="E25" s="75">
        <v>29297750120</v>
      </c>
      <c r="F25" s="75"/>
      <c r="G25" s="75">
        <v>28520443676</v>
      </c>
      <c r="H25" s="75"/>
      <c r="I25" s="75">
        <v>777306444</v>
      </c>
      <c r="J25" s="56"/>
      <c r="K25" s="63">
        <v>42400</v>
      </c>
      <c r="L25" s="56"/>
      <c r="M25" s="63">
        <v>29297750120</v>
      </c>
      <c r="N25" s="56"/>
      <c r="O25" s="63">
        <v>28520443676</v>
      </c>
      <c r="P25" s="56"/>
      <c r="Q25" s="75">
        <v>777306444</v>
      </c>
    </row>
    <row r="26" spans="1:17" s="134" customFormat="1" ht="27" customHeight="1" thickBot="1">
      <c r="A26" s="58"/>
      <c r="B26" s="53"/>
      <c r="C26" s="73"/>
      <c r="D26" s="53"/>
      <c r="E26" s="59">
        <f>SUM(E7:E25)</f>
        <v>118797365119</v>
      </c>
      <c r="F26" s="53"/>
      <c r="G26" s="59">
        <f>SUM(G7:G25)</f>
        <v>111004493987</v>
      </c>
      <c r="H26" s="53"/>
      <c r="I26" s="83">
        <f>SUM(I7:I25)</f>
        <v>7792871138</v>
      </c>
      <c r="J26" s="53"/>
      <c r="K26" s="73"/>
      <c r="L26" s="53"/>
      <c r="M26" s="59">
        <f>SUM(M7:M25)</f>
        <v>118797365119</v>
      </c>
      <c r="N26" s="53"/>
      <c r="O26" s="59">
        <f>SUM(O7:O25)</f>
        <v>111004493987</v>
      </c>
      <c r="P26" s="53"/>
      <c r="Q26" s="83">
        <f>SUM(Q7:Q25)</f>
        <v>7792871138</v>
      </c>
    </row>
    <row r="27" spans="1:17" ht="18.75" thickTop="1">
      <c r="A27" s="16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</sheetData>
  <mergeCells count="6">
    <mergeCell ref="C5:I5"/>
    <mergeCell ref="K5:Q5"/>
    <mergeCell ref="A1:Q1"/>
    <mergeCell ref="A2:Q2"/>
    <mergeCell ref="A3:Q3"/>
    <mergeCell ref="A4:Q4"/>
  </mergeCells>
  <printOptions horizontalCentered="1"/>
  <pageMargins left="0" right="0" top="0.15748031496062992" bottom="0" header="0.31496062992125984" footer="0.31496062992125984"/>
  <pageSetup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rightToLeft="1" view="pageBreakPreview" zoomScale="90" zoomScaleNormal="100" zoomScaleSheetLayoutView="90" workbookViewId="0">
      <selection activeCell="O6" sqref="O6"/>
    </sheetView>
  </sheetViews>
  <sheetFormatPr defaultColWidth="9.140625" defaultRowHeight="12.75"/>
  <cols>
    <col min="1" max="1" width="22.42578125" style="28" customWidth="1"/>
    <col min="2" max="2" width="0.85546875" style="28" customWidth="1"/>
    <col min="3" max="3" width="10.5703125" style="28" customWidth="1"/>
    <col min="4" max="4" width="0.7109375" style="28" customWidth="1"/>
    <col min="5" max="5" width="14.7109375" style="28" customWidth="1"/>
    <col min="6" max="6" width="0.28515625" style="28" customWidth="1"/>
    <col min="7" max="7" width="9.140625" style="28"/>
    <col min="8" max="8" width="0.42578125" style="28" customWidth="1"/>
    <col min="9" max="9" width="12.7109375" style="28" customWidth="1"/>
    <col min="10" max="10" width="0.5703125" style="28" customWidth="1"/>
    <col min="11" max="11" width="13.5703125" style="28" customWidth="1"/>
    <col min="12" max="12" width="0.5703125" style="28" customWidth="1"/>
    <col min="13" max="13" width="12.7109375" style="28" customWidth="1"/>
    <col min="14" max="14" width="0.28515625" style="28" customWidth="1"/>
    <col min="15" max="15" width="14.7109375" style="28" customWidth="1"/>
    <col min="16" max="16" width="0.5703125" style="28" customWidth="1"/>
    <col min="17" max="17" width="14.85546875" style="178" bestFit="1" customWidth="1"/>
    <col min="18" max="18" width="0.7109375" style="28" customWidth="1"/>
    <col min="19" max="19" width="14.85546875" style="28" customWidth="1"/>
    <col min="20" max="20" width="9.140625" style="28"/>
    <col min="21" max="21" width="16.5703125" style="28" customWidth="1"/>
    <col min="22" max="16384" width="9.140625" style="28"/>
  </cols>
  <sheetData>
    <row r="1" spans="1:19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</row>
    <row r="2" spans="1:19" ht="24">
      <c r="A2" s="272" t="s">
        <v>96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</row>
    <row r="3" spans="1:19" ht="24">
      <c r="A3" s="272" t="str">
        <f>' سهام'!A3:Y3</f>
        <v>برای ماه منتهی به1398/04/31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</row>
    <row r="4" spans="1:19" ht="47.25" customHeight="1">
      <c r="A4" s="265" t="s">
        <v>103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</row>
    <row r="5" spans="1:19" ht="42.75" customHeight="1" thickBot="1">
      <c r="A5" s="4"/>
      <c r="B5" s="4"/>
      <c r="C5" s="332" t="s">
        <v>80</v>
      </c>
      <c r="D5" s="332"/>
      <c r="E5" s="332"/>
      <c r="F5" s="332"/>
      <c r="G5" s="332"/>
      <c r="H5" s="17"/>
      <c r="I5" s="316" t="s">
        <v>160</v>
      </c>
      <c r="J5" s="316"/>
      <c r="K5" s="316"/>
      <c r="L5" s="316"/>
      <c r="M5" s="316"/>
      <c r="N5" s="3"/>
      <c r="O5" s="316" t="s">
        <v>186</v>
      </c>
      <c r="P5" s="316"/>
      <c r="Q5" s="316"/>
      <c r="R5" s="316"/>
      <c r="S5" s="316"/>
    </row>
    <row r="6" spans="1:19" ht="47.25" customHeight="1" thickBot="1">
      <c r="A6" s="37" t="s">
        <v>54</v>
      </c>
      <c r="B6" s="38"/>
      <c r="C6" s="252" t="s">
        <v>74</v>
      </c>
      <c r="D6" s="253"/>
      <c r="E6" s="264" t="s">
        <v>79</v>
      </c>
      <c r="F6" s="251"/>
      <c r="G6" s="264" t="s">
        <v>75</v>
      </c>
      <c r="H6" s="251"/>
      <c r="I6" s="264" t="s">
        <v>76</v>
      </c>
      <c r="J6" s="251"/>
      <c r="K6" s="252" t="s">
        <v>77</v>
      </c>
      <c r="L6" s="251"/>
      <c r="M6" s="264" t="s">
        <v>78</v>
      </c>
      <c r="N6" s="141"/>
      <c r="O6" s="264" t="s">
        <v>76</v>
      </c>
      <c r="P6" s="251"/>
      <c r="Q6" s="252" t="s">
        <v>77</v>
      </c>
      <c r="R6" s="251"/>
      <c r="S6" s="252" t="s">
        <v>78</v>
      </c>
    </row>
    <row r="7" spans="1:19" ht="28.5" customHeight="1" thickBot="1">
      <c r="A7" s="233" t="s">
        <v>181</v>
      </c>
      <c r="B7" s="57"/>
      <c r="C7" s="16" t="s">
        <v>187</v>
      </c>
      <c r="D7" s="57"/>
      <c r="E7" s="63">
        <v>50000</v>
      </c>
      <c r="F7" s="234"/>
      <c r="G7" s="63">
        <v>280</v>
      </c>
      <c r="H7" s="234"/>
      <c r="I7" s="54">
        <v>14000000</v>
      </c>
      <c r="J7" s="234"/>
      <c r="K7" s="54">
        <v>1969394</v>
      </c>
      <c r="L7" s="234"/>
      <c r="M7" s="54">
        <v>12030606</v>
      </c>
      <c r="N7" s="234"/>
      <c r="O7" s="54">
        <v>14000000</v>
      </c>
      <c r="P7" s="234"/>
      <c r="Q7" s="54">
        <v>1969394</v>
      </c>
      <c r="R7" s="234"/>
      <c r="S7" s="54">
        <v>12030606</v>
      </c>
    </row>
    <row r="8" spans="1:19" ht="33" customHeight="1" thickTop="1" thickBot="1">
      <c r="A8" s="80"/>
      <c r="B8" s="80"/>
      <c r="C8" s="122"/>
      <c r="D8" s="80"/>
      <c r="E8" s="135"/>
      <c r="F8" s="74"/>
      <c r="G8" s="135"/>
      <c r="H8" s="74"/>
      <c r="I8" s="54">
        <f>SUM(I7:I7)</f>
        <v>14000000</v>
      </c>
      <c r="J8" s="74"/>
      <c r="K8" s="83">
        <f>SUM(K7:K7)</f>
        <v>1969394</v>
      </c>
      <c r="L8" s="74"/>
      <c r="M8" s="59">
        <f>SUM(M7:M7)</f>
        <v>12030606</v>
      </c>
      <c r="N8" s="74"/>
      <c r="O8" s="59">
        <f>SUM(O7:O7)</f>
        <v>14000000</v>
      </c>
      <c r="P8" s="74"/>
      <c r="Q8" s="83">
        <f>SUM(Q7:Q7)</f>
        <v>1969394</v>
      </c>
      <c r="R8" s="74"/>
      <c r="S8" s="59">
        <f>SUM(S7:S7)</f>
        <v>12030606</v>
      </c>
    </row>
    <row r="9" spans="1:19" ht="19.5" thickTop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169"/>
      <c r="R9" s="80"/>
      <c r="S9" s="80"/>
    </row>
  </sheetData>
  <mergeCells count="7">
    <mergeCell ref="C5:G5"/>
    <mergeCell ref="I5:M5"/>
    <mergeCell ref="O5:S5"/>
    <mergeCell ref="A4:S4"/>
    <mergeCell ref="A1:S1"/>
    <mergeCell ref="A2:S2"/>
    <mergeCell ref="A3:S3"/>
  </mergeCells>
  <printOptions horizontalCentered="1"/>
  <pageMargins left="0" right="0" top="0.15748031496062992" bottom="0" header="0.31496062992125984" footer="0.31496062992125984"/>
  <pageSetup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rightToLeft="1" view="pageBreakPreview" zoomScale="90" zoomScaleNormal="100" zoomScaleSheetLayoutView="90" workbookViewId="0">
      <selection activeCell="A2" sqref="A2:O3"/>
    </sheetView>
  </sheetViews>
  <sheetFormatPr defaultColWidth="9" defaultRowHeight="18.75"/>
  <cols>
    <col min="1" max="1" width="28.140625" style="80" customWidth="1"/>
    <col min="2" max="2" width="0.85546875" style="80" customWidth="1"/>
    <col min="3" max="3" width="6" style="80" customWidth="1"/>
    <col min="4" max="4" width="0.5703125" style="80" customWidth="1"/>
    <col min="5" max="5" width="13.85546875" style="80" bestFit="1" customWidth="1"/>
    <col min="6" max="6" width="0.85546875" style="80" customWidth="1"/>
    <col min="7" max="7" width="10.5703125" style="80" customWidth="1"/>
    <col min="8" max="8" width="0.7109375" style="80" customWidth="1"/>
    <col min="9" max="9" width="13.5703125" style="80" customWidth="1"/>
    <col min="10" max="10" width="0.42578125" style="80" customWidth="1"/>
    <col min="11" max="11" width="15" style="80" bestFit="1" customWidth="1"/>
    <col min="12" max="12" width="0.5703125" style="80" customWidth="1"/>
    <col min="13" max="13" width="10.7109375" style="80" customWidth="1"/>
    <col min="14" max="14" width="0.5703125" style="80" customWidth="1"/>
    <col min="15" max="15" width="15" style="80" bestFit="1" customWidth="1"/>
    <col min="16" max="16" width="9" style="80" customWidth="1"/>
    <col min="17" max="17" width="9.42578125" style="80" customWidth="1"/>
    <col min="18" max="18" width="9" style="80"/>
    <col min="19" max="19" width="12.42578125" style="80" customWidth="1"/>
    <col min="20" max="20" width="9" style="80"/>
    <col min="21" max="21" width="16.5703125" style="80" customWidth="1"/>
    <col min="22" max="16384" width="9" style="80"/>
  </cols>
  <sheetData>
    <row r="1" spans="1:15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15" ht="24">
      <c r="A2" s="272" t="s">
        <v>96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</row>
    <row r="3" spans="1:15" ht="24">
      <c r="A3" s="272" t="str">
        <f>' سهام'!A3:Y3</f>
        <v>برای ماه منتهی به1398/04/31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 ht="51.75" customHeight="1">
      <c r="A4" s="335" t="s">
        <v>104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</row>
    <row r="5" spans="1:15" ht="46.5" customHeight="1" thickBot="1">
      <c r="A5" s="69"/>
      <c r="B5" s="333"/>
      <c r="C5" s="311"/>
      <c r="D5" s="136"/>
      <c r="E5" s="334" t="s">
        <v>160</v>
      </c>
      <c r="F5" s="334"/>
      <c r="G5" s="334"/>
      <c r="H5" s="334"/>
      <c r="I5" s="334"/>
      <c r="K5" s="334" t="s">
        <v>186</v>
      </c>
      <c r="L5" s="334"/>
      <c r="M5" s="334"/>
      <c r="N5" s="334"/>
      <c r="O5" s="334"/>
    </row>
    <row r="6" spans="1:15" ht="38.25" customHeight="1" thickBot="1">
      <c r="A6" s="80" t="s">
        <v>72</v>
      </c>
      <c r="B6" s="144"/>
      <c r="C6" s="137" t="s">
        <v>69</v>
      </c>
      <c r="D6" s="58"/>
      <c r="E6" s="137" t="s">
        <v>97</v>
      </c>
      <c r="F6" s="58"/>
      <c r="G6" s="137" t="s">
        <v>77</v>
      </c>
      <c r="H6" s="58"/>
      <c r="I6" s="137" t="s">
        <v>81</v>
      </c>
      <c r="K6" s="137" t="s">
        <v>97</v>
      </c>
      <c r="L6" s="58"/>
      <c r="M6" s="137" t="s">
        <v>77</v>
      </c>
      <c r="N6" s="58"/>
      <c r="O6" s="137" t="s">
        <v>81</v>
      </c>
    </row>
    <row r="7" spans="1:15">
      <c r="A7" s="57" t="s">
        <v>122</v>
      </c>
      <c r="B7" s="144"/>
      <c r="C7" s="144">
        <v>16</v>
      </c>
      <c r="D7" s="58"/>
      <c r="E7" s="144">
        <v>31553991</v>
      </c>
      <c r="F7" s="58"/>
      <c r="G7" s="144" t="s">
        <v>120</v>
      </c>
      <c r="H7" s="58"/>
      <c r="I7" s="144">
        <v>31553991</v>
      </c>
      <c r="K7" s="63">
        <v>31553991</v>
      </c>
      <c r="L7" s="58"/>
      <c r="M7" s="144" t="s">
        <v>120</v>
      </c>
      <c r="N7" s="58"/>
      <c r="O7" s="147">
        <v>31553991</v>
      </c>
    </row>
    <row r="8" spans="1:15">
      <c r="A8" s="57" t="s">
        <v>121</v>
      </c>
      <c r="B8" s="144"/>
      <c r="C8" s="144">
        <v>21</v>
      </c>
      <c r="D8" s="58"/>
      <c r="E8" s="63">
        <v>17733838</v>
      </c>
      <c r="F8" s="58"/>
      <c r="G8" s="144" t="s">
        <v>120</v>
      </c>
      <c r="H8" s="58"/>
      <c r="I8" s="63">
        <v>17733838</v>
      </c>
      <c r="K8" s="63">
        <v>17733838</v>
      </c>
      <c r="L8" s="58"/>
      <c r="M8" s="144" t="s">
        <v>120</v>
      </c>
      <c r="N8" s="58"/>
      <c r="O8" s="147">
        <v>17733838</v>
      </c>
    </row>
    <row r="9" spans="1:15">
      <c r="A9" s="57" t="s">
        <v>117</v>
      </c>
      <c r="B9" s="144"/>
      <c r="C9" s="144">
        <v>18</v>
      </c>
      <c r="D9" s="58"/>
      <c r="E9" s="63">
        <v>220281385</v>
      </c>
      <c r="F9" s="58"/>
      <c r="G9" s="144" t="s">
        <v>120</v>
      </c>
      <c r="H9" s="58"/>
      <c r="I9" s="63">
        <v>220281385</v>
      </c>
      <c r="K9" s="63">
        <v>220281385</v>
      </c>
      <c r="L9" s="58"/>
      <c r="M9" s="144" t="s">
        <v>120</v>
      </c>
      <c r="N9" s="58"/>
      <c r="O9" s="147">
        <v>220281385</v>
      </c>
    </row>
    <row r="10" spans="1:15">
      <c r="A10" s="57" t="s">
        <v>139</v>
      </c>
      <c r="B10" s="144"/>
      <c r="C10" s="144">
        <v>0</v>
      </c>
      <c r="D10" s="58"/>
      <c r="E10" s="63">
        <v>7428318</v>
      </c>
      <c r="F10" s="58"/>
      <c r="G10" s="144">
        <v>0</v>
      </c>
      <c r="H10" s="58"/>
      <c r="I10" s="63">
        <v>7428318</v>
      </c>
      <c r="K10" s="63">
        <v>7428318</v>
      </c>
      <c r="L10" s="58"/>
      <c r="M10" s="144">
        <v>0</v>
      </c>
      <c r="N10" s="58"/>
      <c r="O10" s="147">
        <v>7428318</v>
      </c>
    </row>
    <row r="11" spans="1:15">
      <c r="A11" s="57" t="s">
        <v>129</v>
      </c>
      <c r="B11" s="144"/>
      <c r="C11" s="144">
        <v>0</v>
      </c>
      <c r="D11" s="58"/>
      <c r="E11" s="63">
        <v>10693806</v>
      </c>
      <c r="F11" s="58"/>
      <c r="G11" s="144">
        <v>0</v>
      </c>
      <c r="H11" s="58"/>
      <c r="I11" s="63">
        <v>10693806</v>
      </c>
      <c r="K11" s="63">
        <v>10693806</v>
      </c>
      <c r="L11" s="58"/>
      <c r="M11" s="144">
        <v>0</v>
      </c>
      <c r="N11" s="58"/>
      <c r="O11" s="147">
        <v>10693806</v>
      </c>
    </row>
    <row r="12" spans="1:15">
      <c r="A12" s="57" t="s">
        <v>129</v>
      </c>
      <c r="C12" s="16">
        <v>20</v>
      </c>
      <c r="E12" s="63">
        <v>203835616</v>
      </c>
      <c r="F12" s="74"/>
      <c r="G12" s="63">
        <v>0</v>
      </c>
      <c r="H12" s="74"/>
      <c r="I12" s="63">
        <v>203835616</v>
      </c>
      <c r="J12" s="74"/>
      <c r="K12" s="63">
        <v>203835616</v>
      </c>
      <c r="L12" s="74"/>
      <c r="M12" s="63">
        <v>0</v>
      </c>
      <c r="N12" s="74"/>
      <c r="O12" s="147">
        <v>203835616</v>
      </c>
    </row>
    <row r="13" spans="1:15" ht="21.75" customHeight="1">
      <c r="A13" s="57" t="s">
        <v>129</v>
      </c>
      <c r="C13" s="78">
        <v>21</v>
      </c>
      <c r="E13" s="63">
        <v>249698630</v>
      </c>
      <c r="F13" s="63"/>
      <c r="G13" s="73">
        <v>0</v>
      </c>
      <c r="H13" s="74"/>
      <c r="I13" s="63">
        <v>249698630</v>
      </c>
      <c r="J13" s="74"/>
      <c r="K13" s="147">
        <v>249698630</v>
      </c>
      <c r="L13" s="74"/>
      <c r="M13" s="73">
        <v>0</v>
      </c>
      <c r="N13" s="74"/>
      <c r="O13" s="147">
        <v>249698630</v>
      </c>
    </row>
    <row r="14" spans="1:15" ht="21.75" customHeight="1">
      <c r="A14" s="57" t="s">
        <v>129</v>
      </c>
      <c r="C14" s="78">
        <v>21</v>
      </c>
      <c r="E14" s="63">
        <v>303205479</v>
      </c>
      <c r="F14" s="63"/>
      <c r="G14" s="223">
        <v>2250975</v>
      </c>
      <c r="H14" s="74"/>
      <c r="I14" s="63">
        <v>300954504</v>
      </c>
      <c r="J14" s="74"/>
      <c r="K14" s="147">
        <v>303205479</v>
      </c>
      <c r="L14" s="74"/>
      <c r="M14" s="73">
        <v>2250975</v>
      </c>
      <c r="N14" s="74"/>
      <c r="O14" s="147">
        <v>300954504</v>
      </c>
    </row>
    <row r="15" spans="1:15" ht="19.5" thickBot="1">
      <c r="E15" s="59">
        <f>SUM(E7:E14)</f>
        <v>1044431063</v>
      </c>
      <c r="F15" s="74"/>
      <c r="G15" s="59">
        <f>SUM(G7:G14)</f>
        <v>2250975</v>
      </c>
      <c r="H15" s="74"/>
      <c r="I15" s="59">
        <f>SUM(I7:I14)</f>
        <v>1042180088</v>
      </c>
      <c r="J15" s="74"/>
      <c r="K15" s="59">
        <f>SUM(K7:K14)</f>
        <v>1044431063</v>
      </c>
      <c r="L15" s="74"/>
      <c r="M15" s="59">
        <f>SUM(M7:M14)</f>
        <v>2250975</v>
      </c>
      <c r="N15" s="74"/>
      <c r="O15" s="59">
        <f>SUM(O7:O14)</f>
        <v>1042180088</v>
      </c>
    </row>
    <row r="16" spans="1:15" ht="19.5" thickTop="1"/>
  </sheetData>
  <mergeCells count="7">
    <mergeCell ref="B5:C5"/>
    <mergeCell ref="E5:I5"/>
    <mergeCell ref="K5:O5"/>
    <mergeCell ref="A1:O1"/>
    <mergeCell ref="A2:O2"/>
    <mergeCell ref="A3:O3"/>
    <mergeCell ref="A4:O4"/>
  </mergeCells>
  <printOptions horizontalCentered="1"/>
  <pageMargins left="0" right="0" top="0.15748031496062992" bottom="0" header="0.31496062992125984" footer="0.31496062992125984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rightToLeft="1" view="pageBreakPreview" zoomScale="90" zoomScaleNormal="100" zoomScaleSheetLayoutView="90" workbookViewId="0">
      <selection activeCell="Y9" sqref="X9:Y23"/>
    </sheetView>
  </sheetViews>
  <sheetFormatPr defaultColWidth="9.140625" defaultRowHeight="15.75"/>
  <cols>
    <col min="1" max="1" width="20.28515625" style="4" customWidth="1"/>
    <col min="2" max="2" width="0.28515625" style="4" customWidth="1"/>
    <col min="3" max="3" width="9.5703125" style="4" customWidth="1"/>
    <col min="4" max="4" width="0.140625" style="4" customWidth="1"/>
    <col min="5" max="5" width="15.7109375" style="4" customWidth="1"/>
    <col min="6" max="6" width="0.5703125" style="4" customWidth="1"/>
    <col min="7" max="7" width="14.5703125" style="4" customWidth="1"/>
    <col min="8" max="8" width="0.28515625" style="4" customWidth="1"/>
    <col min="9" max="9" width="8.42578125" style="4" customWidth="1"/>
    <col min="10" max="10" width="0.42578125" style="4" customWidth="1"/>
    <col min="11" max="11" width="13.28515625" style="4" customWidth="1"/>
    <col min="12" max="12" width="0.5703125" style="4" customWidth="1"/>
    <col min="13" max="13" width="9.140625" style="4" customWidth="1"/>
    <col min="14" max="14" width="0.42578125" style="4" customWidth="1"/>
    <col min="15" max="15" width="14" style="4" customWidth="1"/>
    <col min="16" max="16" width="0.42578125" style="4" customWidth="1"/>
    <col min="17" max="17" width="10.28515625" style="4" customWidth="1"/>
    <col min="18" max="18" width="0.42578125" style="4" customWidth="1"/>
    <col min="19" max="19" width="11.140625" style="4" customWidth="1"/>
    <col min="20" max="20" width="0.5703125" style="4" customWidth="1"/>
    <col min="21" max="21" width="16" style="4" customWidth="1"/>
    <col min="22" max="22" width="0.42578125" style="4" customWidth="1"/>
    <col min="23" max="23" width="19.140625" style="4" customWidth="1"/>
    <col min="24" max="24" width="0.28515625" style="4" customWidth="1"/>
    <col min="25" max="25" width="11" style="4" bestFit="1" customWidth="1"/>
    <col min="26" max="16384" width="9.140625" style="4"/>
  </cols>
  <sheetData>
    <row r="1" spans="1:25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</row>
    <row r="2" spans="1:25" ht="24">
      <c r="A2" s="272" t="s">
        <v>113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</row>
    <row r="3" spans="1:25" ht="24">
      <c r="A3" s="272" t="s">
        <v>176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</row>
    <row r="4" spans="1:25" ht="45.75" customHeight="1">
      <c r="A4" s="265" t="s">
        <v>41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</row>
    <row r="5" spans="1:25" ht="25.5">
      <c r="A5" s="265" t="s">
        <v>42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</row>
    <row r="6" spans="1:25" ht="26.25" customHeight="1" thickBot="1">
      <c r="A6" s="64"/>
      <c r="B6" s="126"/>
      <c r="C6" s="267" t="s">
        <v>167</v>
      </c>
      <c r="D6" s="267"/>
      <c r="E6" s="267"/>
      <c r="F6" s="267"/>
      <c r="G6" s="267"/>
      <c r="H6" s="126"/>
      <c r="I6" s="277" t="s">
        <v>17</v>
      </c>
      <c r="J6" s="277"/>
      <c r="K6" s="277"/>
      <c r="L6" s="277"/>
      <c r="M6" s="277"/>
      <c r="N6" s="277"/>
      <c r="O6" s="277"/>
      <c r="P6" s="80"/>
      <c r="Q6" s="267" t="s">
        <v>177</v>
      </c>
      <c r="R6" s="267"/>
      <c r="S6" s="267"/>
      <c r="T6" s="267"/>
      <c r="U6" s="267"/>
      <c r="V6" s="267"/>
      <c r="W6" s="267"/>
      <c r="X6" s="267"/>
      <c r="Y6" s="267"/>
    </row>
    <row r="7" spans="1:25" ht="17.25" customHeight="1">
      <c r="A7" s="268" t="s">
        <v>5</v>
      </c>
      <c r="B7" s="114"/>
      <c r="C7" s="276" t="s">
        <v>9</v>
      </c>
      <c r="D7" s="268"/>
      <c r="E7" s="276" t="s">
        <v>3</v>
      </c>
      <c r="F7" s="268"/>
      <c r="G7" s="270" t="s">
        <v>36</v>
      </c>
      <c r="H7" s="87"/>
      <c r="I7" s="273" t="s">
        <v>10</v>
      </c>
      <c r="J7" s="273"/>
      <c r="K7" s="273"/>
      <c r="L7" s="68"/>
      <c r="M7" s="273" t="s">
        <v>11</v>
      </c>
      <c r="N7" s="273"/>
      <c r="O7" s="273"/>
      <c r="P7" s="80"/>
      <c r="Q7" s="274" t="s">
        <v>9</v>
      </c>
      <c r="R7" s="268"/>
      <c r="S7" s="270" t="s">
        <v>52</v>
      </c>
      <c r="T7" s="111"/>
      <c r="U7" s="274" t="s">
        <v>3</v>
      </c>
      <c r="V7" s="268"/>
      <c r="W7" s="270" t="s">
        <v>36</v>
      </c>
      <c r="X7" s="87"/>
      <c r="Y7" s="270" t="s">
        <v>39</v>
      </c>
    </row>
    <row r="8" spans="1:25" ht="20.25" customHeight="1" thickBot="1">
      <c r="A8" s="271"/>
      <c r="B8" s="114"/>
      <c r="C8" s="275"/>
      <c r="D8" s="269"/>
      <c r="E8" s="275"/>
      <c r="F8" s="269"/>
      <c r="G8" s="271"/>
      <c r="H8" s="87"/>
      <c r="I8" s="127" t="s">
        <v>9</v>
      </c>
      <c r="J8" s="163"/>
      <c r="K8" s="127" t="s">
        <v>3</v>
      </c>
      <c r="L8" s="68"/>
      <c r="M8" s="127" t="s">
        <v>9</v>
      </c>
      <c r="N8" s="163"/>
      <c r="O8" s="127" t="s">
        <v>89</v>
      </c>
      <c r="P8" s="80"/>
      <c r="Q8" s="275"/>
      <c r="R8" s="268"/>
      <c r="S8" s="271"/>
      <c r="T8" s="111"/>
      <c r="U8" s="275"/>
      <c r="V8" s="268"/>
      <c r="W8" s="271"/>
      <c r="X8" s="87"/>
      <c r="Y8" s="271"/>
    </row>
    <row r="9" spans="1:25" ht="29.25" customHeight="1">
      <c r="A9" s="131" t="s">
        <v>151</v>
      </c>
      <c r="B9" s="114"/>
      <c r="C9" s="89">
        <v>124286</v>
      </c>
      <c r="D9" s="155"/>
      <c r="E9" s="89">
        <v>497699608</v>
      </c>
      <c r="F9" s="155"/>
      <c r="G9" s="128">
        <v>905826196.63999999</v>
      </c>
      <c r="H9" s="87"/>
      <c r="I9" s="128">
        <v>0</v>
      </c>
      <c r="J9" s="128"/>
      <c r="K9" s="128">
        <v>0</v>
      </c>
      <c r="L9" s="128"/>
      <c r="M9" s="128">
        <v>0</v>
      </c>
      <c r="N9" s="128"/>
      <c r="O9" s="128">
        <v>0</v>
      </c>
      <c r="P9" s="80"/>
      <c r="Q9" s="89">
        <v>124286</v>
      </c>
      <c r="S9" s="128">
        <v>6800</v>
      </c>
      <c r="T9" s="128"/>
      <c r="U9" s="89">
        <v>497699608</v>
      </c>
      <c r="V9" s="128"/>
      <c r="W9" s="128">
        <v>836904638.20000005</v>
      </c>
      <c r="X9" s="89"/>
      <c r="Y9" s="129">
        <v>4.8999999999999998E-3</v>
      </c>
    </row>
    <row r="10" spans="1:25" ht="33" customHeight="1">
      <c r="A10" s="131" t="s">
        <v>162</v>
      </c>
      <c r="B10" s="114"/>
      <c r="C10" s="89">
        <v>120000</v>
      </c>
      <c r="D10" s="155"/>
      <c r="E10" s="89">
        <v>1590050396</v>
      </c>
      <c r="F10" s="155"/>
      <c r="G10" s="128">
        <v>3966426570</v>
      </c>
      <c r="H10" s="87"/>
      <c r="I10" s="128">
        <v>0</v>
      </c>
      <c r="J10" s="128"/>
      <c r="K10" s="128">
        <v>0</v>
      </c>
      <c r="L10" s="128"/>
      <c r="M10" s="128">
        <v>0</v>
      </c>
      <c r="N10" s="128"/>
      <c r="O10" s="128">
        <v>0</v>
      </c>
      <c r="P10" s="80"/>
      <c r="Q10" s="89">
        <v>120000</v>
      </c>
      <c r="S10" s="128">
        <v>30222</v>
      </c>
      <c r="T10" s="128"/>
      <c r="U10" s="89">
        <v>1590050396</v>
      </c>
      <c r="V10" s="128"/>
      <c r="W10" s="128">
        <v>3591280260</v>
      </c>
      <c r="X10" s="89"/>
      <c r="Y10" s="129">
        <v>2.1000000000000001E-2</v>
      </c>
    </row>
    <row r="11" spans="1:25" ht="33.75" customHeight="1">
      <c r="A11" s="131" t="s">
        <v>168</v>
      </c>
      <c r="B11" s="114"/>
      <c r="C11" s="89">
        <v>30000</v>
      </c>
      <c r="D11" s="155"/>
      <c r="E11" s="89">
        <v>754245375</v>
      </c>
      <c r="F11" s="155"/>
      <c r="G11" s="128">
        <v>1298782192.5</v>
      </c>
      <c r="H11" s="87"/>
      <c r="I11" s="128">
        <v>171453</v>
      </c>
      <c r="J11" s="128"/>
      <c r="K11" s="128">
        <v>7894583382</v>
      </c>
      <c r="L11" s="128"/>
      <c r="M11" s="128">
        <v>-171453</v>
      </c>
      <c r="N11" s="128"/>
      <c r="O11" s="128">
        <v>8523022952</v>
      </c>
      <c r="P11" s="80"/>
      <c r="Q11" s="89">
        <v>30000</v>
      </c>
      <c r="S11" s="128">
        <v>32547</v>
      </c>
      <c r="T11" s="128"/>
      <c r="U11" s="89">
        <v>1287967231</v>
      </c>
      <c r="V11" s="128"/>
      <c r="W11" s="128">
        <v>966890002.5</v>
      </c>
      <c r="X11" s="89"/>
      <c r="Y11" s="129">
        <v>5.7000000000000002E-3</v>
      </c>
    </row>
    <row r="12" spans="1:25" ht="30" customHeight="1">
      <c r="A12" s="131" t="s">
        <v>155</v>
      </c>
      <c r="B12" s="114"/>
      <c r="C12" s="89">
        <v>900000</v>
      </c>
      <c r="D12" s="155"/>
      <c r="E12" s="89">
        <v>4982158312</v>
      </c>
      <c r="F12" s="155"/>
      <c r="G12" s="128">
        <v>10850664375</v>
      </c>
      <c r="H12" s="87"/>
      <c r="I12" s="128">
        <v>0</v>
      </c>
      <c r="J12" s="128"/>
      <c r="K12" s="128">
        <v>0</v>
      </c>
      <c r="L12" s="128"/>
      <c r="M12" s="128">
        <v>0</v>
      </c>
      <c r="N12" s="128"/>
      <c r="O12" s="128">
        <v>0</v>
      </c>
      <c r="P12" s="80"/>
      <c r="Q12" s="89">
        <v>900000</v>
      </c>
      <c r="S12" s="128">
        <v>9990</v>
      </c>
      <c r="T12" s="128"/>
      <c r="U12" s="89">
        <v>4982158312</v>
      </c>
      <c r="V12" s="128"/>
      <c r="W12" s="128">
        <v>8903337750</v>
      </c>
      <c r="X12" s="89"/>
      <c r="Y12" s="129">
        <v>5.21E-2</v>
      </c>
    </row>
    <row r="13" spans="1:25" ht="30" customHeight="1">
      <c r="A13" s="131" t="s">
        <v>152</v>
      </c>
      <c r="B13" s="114"/>
      <c r="C13" s="89">
        <v>202036</v>
      </c>
      <c r="D13" s="155"/>
      <c r="E13" s="89">
        <v>3295010048</v>
      </c>
      <c r="F13" s="155"/>
      <c r="G13" s="128">
        <v>4388050846.0170002</v>
      </c>
      <c r="H13" s="239"/>
      <c r="I13" s="128">
        <v>0</v>
      </c>
      <c r="J13" s="128"/>
      <c r="K13" s="128">
        <v>0</v>
      </c>
      <c r="L13" s="128"/>
      <c r="M13" s="128">
        <v>-202036</v>
      </c>
      <c r="N13" s="128"/>
      <c r="O13" s="128">
        <v>5844222095</v>
      </c>
      <c r="P13" s="80"/>
      <c r="Q13" s="89">
        <v>0</v>
      </c>
      <c r="S13" s="128">
        <v>0</v>
      </c>
      <c r="T13" s="128"/>
      <c r="U13" s="89">
        <v>0</v>
      </c>
      <c r="V13" s="128"/>
      <c r="W13" s="128">
        <v>0</v>
      </c>
      <c r="X13" s="89"/>
      <c r="Y13" s="129">
        <v>0</v>
      </c>
    </row>
    <row r="14" spans="1:25" ht="30" customHeight="1">
      <c r="A14" s="131" t="s">
        <v>115</v>
      </c>
      <c r="B14" s="114"/>
      <c r="C14" s="89">
        <v>500000</v>
      </c>
      <c r="D14" s="155"/>
      <c r="E14" s="89">
        <v>921427625</v>
      </c>
      <c r="F14" s="155"/>
      <c r="G14" s="128">
        <v>921427625</v>
      </c>
      <c r="H14" s="243"/>
      <c r="I14" s="128">
        <v>0</v>
      </c>
      <c r="J14" s="128"/>
      <c r="K14" s="128">
        <v>0</v>
      </c>
      <c r="L14" s="128"/>
      <c r="M14" s="128">
        <v>0</v>
      </c>
      <c r="N14" s="128"/>
      <c r="O14" s="128">
        <v>0</v>
      </c>
      <c r="P14" s="80"/>
      <c r="Q14" s="89">
        <v>500000</v>
      </c>
      <c r="S14" s="128">
        <v>1861</v>
      </c>
      <c r="T14" s="128"/>
      <c r="U14" s="89">
        <v>921427625</v>
      </c>
      <c r="V14" s="128"/>
      <c r="W14" s="128">
        <v>921427625</v>
      </c>
      <c r="X14" s="89"/>
      <c r="Y14" s="129">
        <v>5.4000000000000003E-3</v>
      </c>
    </row>
    <row r="15" spans="1:25" ht="30" customHeight="1">
      <c r="A15" s="131" t="s">
        <v>161</v>
      </c>
      <c r="B15" s="114"/>
      <c r="C15" s="89">
        <v>150000</v>
      </c>
      <c r="D15" s="155"/>
      <c r="E15" s="89">
        <v>2169108416</v>
      </c>
      <c r="F15" s="155"/>
      <c r="G15" s="128">
        <v>4286643712.5</v>
      </c>
      <c r="H15" s="256"/>
      <c r="I15" s="128">
        <v>0</v>
      </c>
      <c r="J15" s="128"/>
      <c r="K15" s="128">
        <v>0</v>
      </c>
      <c r="L15" s="128"/>
      <c r="M15" s="128">
        <v>0</v>
      </c>
      <c r="N15" s="128"/>
      <c r="O15" s="128">
        <v>0</v>
      </c>
      <c r="P15" s="80"/>
      <c r="Q15" s="89">
        <v>150000</v>
      </c>
      <c r="S15" s="128">
        <v>25958</v>
      </c>
      <c r="T15" s="128"/>
      <c r="U15" s="89">
        <v>2169108416</v>
      </c>
      <c r="V15" s="128"/>
      <c r="W15" s="128">
        <v>3855736425</v>
      </c>
      <c r="X15" s="89"/>
      <c r="Y15" s="129">
        <v>2.2599999999999999E-2</v>
      </c>
    </row>
    <row r="16" spans="1:25" ht="30" customHeight="1">
      <c r="A16" s="131" t="s">
        <v>156</v>
      </c>
      <c r="B16" s="114"/>
      <c r="C16" s="89">
        <v>70000</v>
      </c>
      <c r="D16" s="155"/>
      <c r="E16" s="89">
        <v>1018544932</v>
      </c>
      <c r="F16" s="155"/>
      <c r="G16" s="128">
        <v>1114278812.5</v>
      </c>
      <c r="H16" s="256"/>
      <c r="I16" s="128">
        <v>0</v>
      </c>
      <c r="J16" s="128"/>
      <c r="K16" s="128">
        <v>0</v>
      </c>
      <c r="L16" s="128"/>
      <c r="M16" s="128">
        <v>-60000</v>
      </c>
      <c r="N16" s="128"/>
      <c r="O16" s="128">
        <v>1002430786</v>
      </c>
      <c r="P16" s="80"/>
      <c r="Q16" s="89">
        <v>10000</v>
      </c>
      <c r="S16" s="128">
        <v>15671</v>
      </c>
      <c r="T16" s="128"/>
      <c r="U16" s="89">
        <v>145506418</v>
      </c>
      <c r="V16" s="128"/>
      <c r="W16" s="128">
        <v>155182077.5</v>
      </c>
      <c r="X16" s="89"/>
      <c r="Y16" s="129">
        <v>8.9999999999999998E-4</v>
      </c>
    </row>
    <row r="17" spans="1:25" ht="30" customHeight="1">
      <c r="A17" s="131" t="s">
        <v>153</v>
      </c>
      <c r="B17" s="114"/>
      <c r="C17" s="89">
        <v>138790</v>
      </c>
      <c r="D17" s="155"/>
      <c r="E17" s="89">
        <v>3740488126</v>
      </c>
      <c r="F17" s="155"/>
      <c r="G17" s="128">
        <v>8086918601.6975002</v>
      </c>
      <c r="H17" s="256"/>
      <c r="I17" s="128">
        <v>0</v>
      </c>
      <c r="J17" s="128"/>
      <c r="K17" s="128">
        <v>0</v>
      </c>
      <c r="L17" s="128"/>
      <c r="M17" s="128">
        <v>-13790</v>
      </c>
      <c r="N17" s="128"/>
      <c r="O17" s="128">
        <v>832988399</v>
      </c>
      <c r="P17" s="80"/>
      <c r="Q17" s="89">
        <v>125000</v>
      </c>
      <c r="S17" s="128">
        <v>57818</v>
      </c>
      <c r="T17" s="128"/>
      <c r="U17" s="89">
        <v>3368837926</v>
      </c>
      <c r="V17" s="128"/>
      <c r="W17" s="128">
        <v>7156784312.5</v>
      </c>
      <c r="X17" s="89"/>
      <c r="Y17" s="129">
        <v>4.19E-2</v>
      </c>
    </row>
    <row r="18" spans="1:25" ht="30" customHeight="1">
      <c r="A18" s="131" t="s">
        <v>165</v>
      </c>
      <c r="B18" s="114"/>
      <c r="C18" s="89">
        <v>40000</v>
      </c>
      <c r="D18" s="155"/>
      <c r="E18" s="89">
        <v>684169154</v>
      </c>
      <c r="F18" s="155"/>
      <c r="G18" s="128">
        <v>788199390</v>
      </c>
      <c r="H18" s="256"/>
      <c r="I18" s="128">
        <v>0</v>
      </c>
      <c r="J18" s="128"/>
      <c r="K18" s="128">
        <v>0</v>
      </c>
      <c r="L18" s="128"/>
      <c r="M18" s="128">
        <v>0</v>
      </c>
      <c r="N18" s="128"/>
      <c r="O18" s="128">
        <v>0</v>
      </c>
      <c r="P18" s="80"/>
      <c r="Q18" s="89">
        <v>40000</v>
      </c>
      <c r="S18" s="128">
        <v>16313</v>
      </c>
      <c r="T18" s="128"/>
      <c r="U18" s="89">
        <v>684169154</v>
      </c>
      <c r="V18" s="128"/>
      <c r="W18" s="128">
        <v>646157930</v>
      </c>
      <c r="X18" s="89"/>
      <c r="Y18" s="129">
        <v>3.8E-3</v>
      </c>
    </row>
    <row r="19" spans="1:25" ht="30" customHeight="1">
      <c r="A19" s="131" t="s">
        <v>178</v>
      </c>
      <c r="B19" s="114"/>
      <c r="C19" s="89">
        <v>0</v>
      </c>
      <c r="D19" s="155"/>
      <c r="E19" s="89">
        <v>0</v>
      </c>
      <c r="F19" s="155"/>
      <c r="G19" s="128">
        <v>0</v>
      </c>
      <c r="H19" s="256"/>
      <c r="I19" s="128">
        <v>50000</v>
      </c>
      <c r="J19" s="128"/>
      <c r="K19" s="128">
        <v>1167149605</v>
      </c>
      <c r="L19" s="128"/>
      <c r="M19" s="128">
        <v>0</v>
      </c>
      <c r="N19" s="128"/>
      <c r="O19" s="128">
        <v>0</v>
      </c>
      <c r="P19" s="80"/>
      <c r="Q19" s="89">
        <v>50000</v>
      </c>
      <c r="S19" s="128">
        <v>21804</v>
      </c>
      <c r="T19" s="128"/>
      <c r="U19" s="89">
        <v>1167149605</v>
      </c>
      <c r="V19" s="128"/>
      <c r="W19" s="128">
        <v>1079570550</v>
      </c>
      <c r="X19" s="89"/>
      <c r="Y19" s="129">
        <v>6.3E-3</v>
      </c>
    </row>
    <row r="20" spans="1:25" ht="30" customHeight="1">
      <c r="A20" s="131" t="s">
        <v>179</v>
      </c>
      <c r="B20" s="114"/>
      <c r="C20" s="89">
        <v>0</v>
      </c>
      <c r="D20" s="155"/>
      <c r="E20" s="89">
        <v>0</v>
      </c>
      <c r="F20" s="155"/>
      <c r="G20" s="128">
        <v>0</v>
      </c>
      <c r="H20" s="243"/>
      <c r="I20" s="128">
        <v>60000</v>
      </c>
      <c r="J20" s="128"/>
      <c r="K20" s="128">
        <v>859013780</v>
      </c>
      <c r="L20" s="128"/>
      <c r="M20" s="128">
        <v>0</v>
      </c>
      <c r="N20" s="128"/>
      <c r="O20" s="128">
        <v>0</v>
      </c>
      <c r="P20" s="80"/>
      <c r="Q20" s="89">
        <v>60000</v>
      </c>
      <c r="S20" s="128">
        <v>14020</v>
      </c>
      <c r="T20" s="128"/>
      <c r="U20" s="89">
        <v>859013780</v>
      </c>
      <c r="V20" s="128"/>
      <c r="W20" s="128">
        <v>832998300</v>
      </c>
      <c r="X20" s="89"/>
      <c r="Y20" s="129">
        <v>4.8999999999999998E-3</v>
      </c>
    </row>
    <row r="21" spans="1:25" ht="30" customHeight="1">
      <c r="A21" s="131" t="s">
        <v>180</v>
      </c>
      <c r="B21" s="114"/>
      <c r="C21" s="89">
        <v>0</v>
      </c>
      <c r="D21" s="155"/>
      <c r="E21" s="89">
        <v>0</v>
      </c>
      <c r="F21" s="155"/>
      <c r="G21" s="128">
        <v>0</v>
      </c>
      <c r="H21" s="243"/>
      <c r="I21" s="128">
        <v>10000</v>
      </c>
      <c r="J21" s="128"/>
      <c r="K21" s="128">
        <v>95842656</v>
      </c>
      <c r="L21" s="128"/>
      <c r="M21" s="128">
        <v>0</v>
      </c>
      <c r="N21" s="128"/>
      <c r="O21" s="128">
        <v>0</v>
      </c>
      <c r="P21" s="80"/>
      <c r="Q21" s="89">
        <v>10000</v>
      </c>
      <c r="S21" s="128">
        <v>9433</v>
      </c>
      <c r="T21" s="128"/>
      <c r="U21" s="89">
        <v>95842656</v>
      </c>
      <c r="V21" s="128"/>
      <c r="W21" s="128">
        <v>93410282.5</v>
      </c>
      <c r="X21" s="89"/>
      <c r="Y21" s="129">
        <v>5.0000000000000001E-4</v>
      </c>
    </row>
    <row r="22" spans="1:25" ht="30" customHeight="1">
      <c r="A22" s="131" t="s">
        <v>181</v>
      </c>
      <c r="B22" s="114"/>
      <c r="C22" s="89">
        <v>0</v>
      </c>
      <c r="D22" s="155"/>
      <c r="E22" s="89">
        <v>0</v>
      </c>
      <c r="F22" s="155"/>
      <c r="G22" s="128">
        <v>0</v>
      </c>
      <c r="H22" s="243"/>
      <c r="I22" s="128">
        <v>50000</v>
      </c>
      <c r="J22" s="128"/>
      <c r="K22" s="128">
        <v>305410551</v>
      </c>
      <c r="L22" s="128"/>
      <c r="M22" s="128">
        <v>0</v>
      </c>
      <c r="N22" s="128"/>
      <c r="O22" s="128">
        <v>0</v>
      </c>
      <c r="P22" s="80"/>
      <c r="Q22" s="89">
        <v>50000</v>
      </c>
      <c r="S22" s="128">
        <v>5897</v>
      </c>
      <c r="T22" s="128"/>
      <c r="U22" s="89">
        <v>305410551</v>
      </c>
      <c r="V22" s="128"/>
      <c r="W22" s="128">
        <v>291975212.5</v>
      </c>
      <c r="X22" s="89"/>
      <c r="Y22" s="129">
        <v>1.6999999999999999E-3</v>
      </c>
    </row>
    <row r="23" spans="1:25" ht="42" customHeight="1" thickBot="1">
      <c r="A23" s="131" t="s">
        <v>182</v>
      </c>
      <c r="B23" s="114"/>
      <c r="C23" s="89">
        <v>0</v>
      </c>
      <c r="D23" s="155"/>
      <c r="E23" s="89">
        <v>0</v>
      </c>
      <c r="F23" s="155"/>
      <c r="G23" s="128">
        <v>0</v>
      </c>
      <c r="H23" s="243"/>
      <c r="I23" s="128">
        <v>20000</v>
      </c>
      <c r="J23" s="128"/>
      <c r="K23" s="128">
        <v>989590488</v>
      </c>
      <c r="L23" s="128"/>
      <c r="M23" s="128">
        <v>0</v>
      </c>
      <c r="N23" s="128"/>
      <c r="O23" s="128">
        <v>0</v>
      </c>
      <c r="P23" s="80"/>
      <c r="Q23" s="89">
        <v>20000</v>
      </c>
      <c r="S23" s="128">
        <v>59137</v>
      </c>
      <c r="T23" s="128"/>
      <c r="U23" s="89">
        <v>989590488</v>
      </c>
      <c r="V23" s="128"/>
      <c r="W23" s="128">
        <v>1171208285</v>
      </c>
      <c r="X23" s="89"/>
      <c r="Y23" s="129">
        <v>6.8999999999999999E-3</v>
      </c>
    </row>
    <row r="24" spans="1:25" ht="19.5" thickBot="1">
      <c r="A24" s="114" t="s">
        <v>8</v>
      </c>
      <c r="B24" s="114"/>
      <c r="C24" s="153"/>
      <c r="D24" s="66"/>
      <c r="E24" s="70">
        <f>SUM(E9:E23)</f>
        <v>19652901992</v>
      </c>
      <c r="F24" s="66"/>
      <c r="G24" s="130">
        <f>SUM(G9:G23)</f>
        <v>36607218321.8545</v>
      </c>
      <c r="H24" s="111"/>
      <c r="I24" s="153"/>
      <c r="J24" s="162"/>
      <c r="K24" s="86">
        <v>0</v>
      </c>
      <c r="L24" s="80"/>
      <c r="M24" s="153"/>
      <c r="N24" s="162"/>
      <c r="O24" s="70">
        <f>SUM(O9:O23)</f>
        <v>16202664232</v>
      </c>
      <c r="P24" s="80"/>
      <c r="Q24" s="89"/>
      <c r="R24" s="66"/>
      <c r="S24" s="89"/>
      <c r="T24" s="66"/>
      <c r="U24" s="130">
        <f>SUM(U9:U23)</f>
        <v>19063932166</v>
      </c>
      <c r="V24" s="66"/>
      <c r="W24" s="130">
        <f>SUM(W9:W23)</f>
        <v>30502863650.700001</v>
      </c>
      <c r="X24" s="111"/>
      <c r="Y24" s="146">
        <f>SUM(Y9:Y23)</f>
        <v>0.17859999999999998</v>
      </c>
    </row>
    <row r="25" spans="1:25" ht="19.5" thickTop="1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</row>
    <row r="30" spans="1:25">
      <c r="Y30" s="154" t="e">
        <f>W24+اوراق!AD16+سپرده!#REF!</f>
        <v>#REF!</v>
      </c>
    </row>
  </sheetData>
  <sortState ref="A10:Y24">
    <sortCondition descending="1" ref="W10:W24"/>
  </sortState>
  <mergeCells count="23">
    <mergeCell ref="A1:Y1"/>
    <mergeCell ref="A2:Y2"/>
    <mergeCell ref="A3:Y3"/>
    <mergeCell ref="A7:A8"/>
    <mergeCell ref="I7:K7"/>
    <mergeCell ref="M7:O7"/>
    <mergeCell ref="R7:R8"/>
    <mergeCell ref="V7:V8"/>
    <mergeCell ref="U7:U8"/>
    <mergeCell ref="Q7:Q8"/>
    <mergeCell ref="E7:E8"/>
    <mergeCell ref="C7:C8"/>
    <mergeCell ref="D7:D8"/>
    <mergeCell ref="A5:Y5"/>
    <mergeCell ref="A4:Y4"/>
    <mergeCell ref="I6:O6"/>
    <mergeCell ref="C6:G6"/>
    <mergeCell ref="Q6:Y6"/>
    <mergeCell ref="F7:F8"/>
    <mergeCell ref="G7:G8"/>
    <mergeCell ref="W7:W8"/>
    <mergeCell ref="S7:S8"/>
    <mergeCell ref="Y7:Y8"/>
  </mergeCells>
  <pageMargins left="0" right="0" top="0.15748031496062992" bottom="0" header="0.31496062992125984" footer="0.31496062992125984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rightToLeft="1" view="pageBreakPreview" zoomScale="90" zoomScaleNormal="100" zoomScaleSheetLayoutView="90" workbookViewId="0">
      <selection activeCell="AI8" sqref="AI8"/>
    </sheetView>
  </sheetViews>
  <sheetFormatPr defaultColWidth="9.140625" defaultRowHeight="18.75"/>
  <cols>
    <col min="1" max="1" width="22.28515625" style="80" customWidth="1"/>
    <col min="2" max="2" width="0.42578125" style="80" customWidth="1"/>
    <col min="3" max="3" width="13.28515625" style="80" hidden="1" customWidth="1"/>
    <col min="4" max="4" width="0.28515625" style="80" hidden="1" customWidth="1"/>
    <col min="5" max="5" width="12" style="80" hidden="1" customWidth="1"/>
    <col min="6" max="6" width="0.5703125" style="80" hidden="1" customWidth="1"/>
    <col min="7" max="7" width="11.5703125" style="80" hidden="1" customWidth="1"/>
    <col min="8" max="8" width="0.5703125" style="80" hidden="1" customWidth="1"/>
    <col min="9" max="9" width="11.7109375" style="80" hidden="1" customWidth="1"/>
    <col min="10" max="10" width="0.28515625" style="80" customWidth="1"/>
    <col min="11" max="11" width="12.5703125" style="80" customWidth="1"/>
    <col min="12" max="12" width="0.5703125" style="80" customWidth="1"/>
    <col min="13" max="13" width="9.140625" style="80"/>
    <col min="14" max="14" width="0.42578125" style="80" customWidth="1"/>
    <col min="15" max="15" width="8.28515625" style="80" bestFit="1" customWidth="1"/>
    <col min="16" max="16" width="0.42578125" style="80" customWidth="1"/>
    <col min="17" max="17" width="10.7109375" style="80" bestFit="1" customWidth="1"/>
    <col min="18" max="18" width="9.140625" style="80"/>
    <col min="19" max="19" width="12.42578125" style="80" customWidth="1"/>
    <col min="20" max="20" width="9.140625" style="80"/>
    <col min="21" max="21" width="16.5703125" style="80" customWidth="1"/>
    <col min="22" max="16384" width="9.140625" style="80"/>
  </cols>
  <sheetData>
    <row r="1" spans="1:23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49"/>
      <c r="V1" s="49"/>
      <c r="W1" s="49"/>
    </row>
    <row r="2" spans="1:23" ht="24">
      <c r="A2" s="272" t="s">
        <v>113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</row>
    <row r="3" spans="1:23" ht="24">
      <c r="A3" s="272" t="str">
        <f>' سهام'!A3:Y3</f>
        <v>برای ماه منتهی به1398/04/31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</row>
    <row r="4" spans="1:23" ht="71.25" customHeight="1">
      <c r="A4" s="142" t="s">
        <v>90</v>
      </c>
      <c r="B4" s="29"/>
      <c r="C4" s="29"/>
      <c r="D4" s="29"/>
      <c r="E4" s="29"/>
      <c r="F4" s="29"/>
      <c r="G4" s="29"/>
      <c r="H4" s="29"/>
      <c r="I4" s="29"/>
    </row>
    <row r="5" spans="1:23" ht="21.75" thickBot="1">
      <c r="A5" s="119" t="s">
        <v>110</v>
      </c>
      <c r="B5" s="119"/>
      <c r="C5" s="124"/>
      <c r="D5" s="124"/>
      <c r="E5" s="124"/>
      <c r="F5" s="124"/>
      <c r="G5" s="124"/>
      <c r="H5" s="124"/>
      <c r="I5" s="124"/>
    </row>
    <row r="6" spans="1:23" ht="21.75" thickBot="1">
      <c r="A6" s="116"/>
      <c r="B6" s="116"/>
      <c r="C6" s="278" t="s">
        <v>51</v>
      </c>
      <c r="D6" s="278"/>
      <c r="E6" s="278"/>
      <c r="F6" s="278"/>
      <c r="G6" s="278"/>
      <c r="H6" s="278"/>
      <c r="I6" s="278"/>
      <c r="K6" s="278" t="s">
        <v>177</v>
      </c>
      <c r="L6" s="278"/>
      <c r="M6" s="278"/>
      <c r="N6" s="278"/>
      <c r="O6" s="278"/>
      <c r="P6" s="278"/>
      <c r="Q6" s="278"/>
    </row>
    <row r="7" spans="1:23" ht="21.75" thickBot="1">
      <c r="A7" s="125" t="s">
        <v>54</v>
      </c>
      <c r="B7" s="116"/>
      <c r="C7" s="125" t="s">
        <v>55</v>
      </c>
      <c r="D7" s="116"/>
      <c r="E7" s="125" t="s">
        <v>56</v>
      </c>
      <c r="F7" s="116"/>
      <c r="G7" s="125" t="s">
        <v>57</v>
      </c>
      <c r="H7" s="116"/>
      <c r="I7" s="125" t="s">
        <v>58</v>
      </c>
      <c r="K7" s="125" t="s">
        <v>55</v>
      </c>
      <c r="L7" s="116"/>
      <c r="M7" s="125" t="s">
        <v>56</v>
      </c>
      <c r="N7" s="116"/>
      <c r="O7" s="125" t="s">
        <v>114</v>
      </c>
      <c r="P7" s="116"/>
      <c r="Q7" s="125" t="s">
        <v>58</v>
      </c>
    </row>
    <row r="8" spans="1:23">
      <c r="A8" s="114" t="s">
        <v>7</v>
      </c>
      <c r="B8" s="114"/>
      <c r="C8" s="67" t="s">
        <v>6</v>
      </c>
      <c r="D8" s="66"/>
      <c r="E8" s="67" t="s">
        <v>6</v>
      </c>
      <c r="F8" s="66"/>
      <c r="G8" s="66" t="s">
        <v>6</v>
      </c>
      <c r="H8" s="66"/>
      <c r="I8" s="67" t="s">
        <v>6</v>
      </c>
      <c r="K8" s="67" t="s">
        <v>6</v>
      </c>
      <c r="L8" s="66"/>
      <c r="M8" s="67" t="s">
        <v>6</v>
      </c>
      <c r="N8" s="66"/>
      <c r="O8" s="66" t="s">
        <v>6</v>
      </c>
      <c r="P8" s="66"/>
      <c r="Q8" s="67" t="s">
        <v>6</v>
      </c>
    </row>
    <row r="9" spans="1:23">
      <c r="A9" s="114" t="s">
        <v>7</v>
      </c>
      <c r="B9" s="114"/>
      <c r="C9" s="67" t="s">
        <v>6</v>
      </c>
      <c r="D9" s="66"/>
      <c r="E9" s="67" t="s">
        <v>6</v>
      </c>
      <c r="F9" s="66"/>
      <c r="G9" s="67" t="s">
        <v>6</v>
      </c>
      <c r="H9" s="67"/>
      <c r="I9" s="67" t="s">
        <v>6</v>
      </c>
      <c r="K9" s="67" t="s">
        <v>6</v>
      </c>
      <c r="L9" s="66"/>
      <c r="M9" s="67" t="s">
        <v>6</v>
      </c>
      <c r="N9" s="66"/>
      <c r="O9" s="67" t="s">
        <v>6</v>
      </c>
      <c r="P9" s="67"/>
      <c r="Q9" s="67" t="s">
        <v>6</v>
      </c>
    </row>
  </sheetData>
  <mergeCells count="5">
    <mergeCell ref="C6:I6"/>
    <mergeCell ref="K6:Q6"/>
    <mergeCell ref="A1:T1"/>
    <mergeCell ref="A2:T2"/>
    <mergeCell ref="A3:T3"/>
  </mergeCells>
  <pageMargins left="0" right="0.39370078740157483" top="0.15748031496062992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rightToLeft="1" view="pageBreakPreview" zoomScale="80" zoomScaleNormal="100" zoomScaleSheetLayoutView="80" workbookViewId="0">
      <selection activeCell="AK8" sqref="AK8:AK15"/>
    </sheetView>
  </sheetViews>
  <sheetFormatPr defaultColWidth="9.140625" defaultRowHeight="15.75"/>
  <cols>
    <col min="1" max="1" width="28" style="23" customWidth="1"/>
    <col min="2" max="2" width="0.5703125" style="23" customWidth="1"/>
    <col min="3" max="3" width="9" style="23" customWidth="1"/>
    <col min="4" max="4" width="0.5703125" style="23" customWidth="1"/>
    <col min="5" max="5" width="10.7109375" style="23" customWidth="1"/>
    <col min="6" max="6" width="0.7109375" style="23" customWidth="1"/>
    <col min="7" max="7" width="12" style="23" customWidth="1"/>
    <col min="8" max="8" width="1" style="23" customWidth="1"/>
    <col min="9" max="9" width="10.7109375" style="23" customWidth="1"/>
    <col min="10" max="10" width="0.7109375" style="23" customWidth="1"/>
    <col min="11" max="11" width="5.85546875" style="23" customWidth="1"/>
    <col min="12" max="12" width="0.28515625" style="23" customWidth="1"/>
    <col min="13" max="13" width="5.5703125" style="23" customWidth="1"/>
    <col min="14" max="14" width="0.42578125" style="23" customWidth="1"/>
    <col min="15" max="15" width="9.42578125" style="23" customWidth="1"/>
    <col min="16" max="16" width="0.5703125" style="23" customWidth="1"/>
    <col min="17" max="17" width="19.7109375" style="23" customWidth="1"/>
    <col min="18" max="18" width="0.5703125" style="23" customWidth="1"/>
    <col min="19" max="19" width="17.7109375" style="23" customWidth="1"/>
    <col min="20" max="20" width="0.5703125" style="23" customWidth="1"/>
    <col min="21" max="21" width="7.42578125" style="23" customWidth="1"/>
    <col min="22" max="22" width="0.42578125" style="23" customWidth="1"/>
    <col min="23" max="23" width="19.42578125" style="23" bestFit="1" customWidth="1"/>
    <col min="24" max="24" width="0.5703125" style="23" customWidth="1"/>
    <col min="25" max="25" width="7.5703125" style="23" customWidth="1"/>
    <col min="26" max="26" width="0.85546875" style="23" customWidth="1"/>
    <col min="27" max="27" width="16" style="23" customWidth="1"/>
    <col min="28" max="28" width="0.5703125" style="23" customWidth="1"/>
    <col min="29" max="29" width="8.85546875" style="23" customWidth="1"/>
    <col min="30" max="30" width="0.28515625" style="23" customWidth="1"/>
    <col min="31" max="31" width="11" style="23" customWidth="1"/>
    <col min="32" max="32" width="0.28515625" style="23" customWidth="1"/>
    <col min="33" max="33" width="17.5703125" style="23" customWidth="1"/>
    <col min="34" max="34" width="0.42578125" style="23" customWidth="1"/>
    <col min="35" max="35" width="19.7109375" style="23" customWidth="1"/>
    <col min="36" max="36" width="0.42578125" style="23" customWidth="1"/>
    <col min="37" max="37" width="10.5703125" style="23" customWidth="1"/>
    <col min="38" max="38" width="9.140625" style="21"/>
    <col min="39" max="39" width="10.140625" style="21" bestFit="1" customWidth="1"/>
    <col min="40" max="16384" width="9.140625" style="21"/>
  </cols>
  <sheetData>
    <row r="1" spans="1:37" s="23" customFormat="1" ht="28.5" customHeight="1">
      <c r="A1" s="284" t="s">
        <v>99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</row>
    <row r="2" spans="1:37" s="23" customFormat="1" ht="26.25">
      <c r="A2" s="284" t="s">
        <v>113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</row>
    <row r="3" spans="1:37" s="23" customFormat="1" ht="26.25">
      <c r="A3" s="284" t="str">
        <f>' سهام'!A3:Y3</f>
        <v>برای ماه منتهی به1398/04/31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</row>
    <row r="4" spans="1:37" ht="27" customHeight="1">
      <c r="A4" s="285" t="s">
        <v>43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</row>
    <row r="5" spans="1:37" ht="27.75" customHeight="1" thickBot="1">
      <c r="A5" s="281" t="s">
        <v>34</v>
      </c>
      <c r="B5" s="281"/>
      <c r="C5" s="281"/>
      <c r="D5" s="281"/>
      <c r="E5" s="281"/>
      <c r="F5" s="281"/>
      <c r="G5" s="281"/>
      <c r="H5" s="281"/>
      <c r="I5" s="281"/>
      <c r="J5" s="205"/>
      <c r="K5" s="281" t="s">
        <v>167</v>
      </c>
      <c r="L5" s="281"/>
      <c r="M5" s="281"/>
      <c r="N5" s="281"/>
      <c r="O5" s="281"/>
      <c r="P5" s="281"/>
      <c r="Q5" s="281"/>
      <c r="R5" s="205"/>
      <c r="S5" s="287" t="s">
        <v>17</v>
      </c>
      <c r="T5" s="287"/>
      <c r="U5" s="287"/>
      <c r="V5" s="287"/>
      <c r="W5" s="287"/>
      <c r="X5" s="287"/>
      <c r="Y5" s="287"/>
      <c r="Z5" s="287"/>
      <c r="AA5" s="287"/>
      <c r="AC5" s="286" t="s">
        <v>177</v>
      </c>
      <c r="AD5" s="286"/>
      <c r="AE5" s="286"/>
      <c r="AF5" s="286"/>
      <c r="AG5" s="286"/>
      <c r="AH5" s="286"/>
      <c r="AI5" s="286"/>
      <c r="AJ5" s="286"/>
      <c r="AK5" s="286"/>
    </row>
    <row r="6" spans="1:37" ht="52.5" customHeight="1">
      <c r="A6" s="189" t="s">
        <v>35</v>
      </c>
      <c r="B6" s="189"/>
      <c r="C6" s="206" t="s">
        <v>16</v>
      </c>
      <c r="D6" s="190"/>
      <c r="E6" s="207" t="s">
        <v>15</v>
      </c>
      <c r="F6" s="190"/>
      <c r="G6" s="208" t="s">
        <v>138</v>
      </c>
      <c r="H6" s="190"/>
      <c r="I6" s="206" t="s">
        <v>38</v>
      </c>
      <c r="J6" s="190"/>
      <c r="K6" s="207" t="s">
        <v>14</v>
      </c>
      <c r="L6" s="191"/>
      <c r="M6" s="207" t="s">
        <v>13</v>
      </c>
      <c r="N6" s="190"/>
      <c r="O6" s="194" t="s">
        <v>9</v>
      </c>
      <c r="P6" s="189"/>
      <c r="Q6" s="189" t="s">
        <v>3</v>
      </c>
      <c r="R6" s="208"/>
      <c r="S6" s="189" t="s">
        <v>36</v>
      </c>
      <c r="T6" s="190"/>
      <c r="U6" s="279" t="s">
        <v>10</v>
      </c>
      <c r="V6" s="279"/>
      <c r="W6" s="279"/>
      <c r="X6" s="192"/>
      <c r="Y6" s="279" t="s">
        <v>11</v>
      </c>
      <c r="Z6" s="279"/>
      <c r="AA6" s="279"/>
      <c r="AB6" s="193"/>
      <c r="AC6" s="282" t="s">
        <v>9</v>
      </c>
      <c r="AD6" s="189"/>
      <c r="AE6" s="280" t="s">
        <v>53</v>
      </c>
      <c r="AF6" s="189"/>
      <c r="AG6" s="280" t="s">
        <v>3</v>
      </c>
      <c r="AH6" s="189"/>
      <c r="AI6" s="280" t="s">
        <v>36</v>
      </c>
      <c r="AJ6" s="194"/>
      <c r="AK6" s="280" t="s">
        <v>37</v>
      </c>
    </row>
    <row r="7" spans="1:37" s="27" customFormat="1" ht="30.75" customHeight="1" thickBot="1">
      <c r="A7" s="209"/>
      <c r="B7" s="189"/>
      <c r="C7" s="197"/>
      <c r="D7" s="190"/>
      <c r="E7" s="197"/>
      <c r="F7" s="190"/>
      <c r="G7" s="209"/>
      <c r="H7" s="190"/>
      <c r="I7" s="197"/>
      <c r="J7" s="190"/>
      <c r="K7" s="197"/>
      <c r="L7" s="195"/>
      <c r="M7" s="197"/>
      <c r="N7" s="190"/>
      <c r="O7" s="210"/>
      <c r="P7" s="190"/>
      <c r="Q7" s="209"/>
      <c r="R7" s="190"/>
      <c r="S7" s="209"/>
      <c r="T7" s="190"/>
      <c r="U7" s="196" t="s">
        <v>9</v>
      </c>
      <c r="V7" s="196"/>
      <c r="W7" s="197" t="s">
        <v>3</v>
      </c>
      <c r="X7" s="196"/>
      <c r="Y7" s="196" t="s">
        <v>9</v>
      </c>
      <c r="Z7" s="196"/>
      <c r="AA7" s="196" t="s">
        <v>89</v>
      </c>
      <c r="AB7" s="198"/>
      <c r="AC7" s="283"/>
      <c r="AD7" s="189"/>
      <c r="AE7" s="281"/>
      <c r="AF7" s="189"/>
      <c r="AG7" s="281"/>
      <c r="AH7" s="189"/>
      <c r="AI7" s="281"/>
      <c r="AJ7" s="194"/>
      <c r="AK7" s="281"/>
    </row>
    <row r="8" spans="1:37" s="27" customFormat="1" ht="40.5" customHeight="1">
      <c r="A8" s="199" t="s">
        <v>169</v>
      </c>
      <c r="B8" s="200"/>
      <c r="C8" s="200" t="s">
        <v>133</v>
      </c>
      <c r="D8" s="200"/>
      <c r="E8" s="200" t="s">
        <v>133</v>
      </c>
      <c r="F8" s="200"/>
      <c r="G8" s="200" t="s">
        <v>170</v>
      </c>
      <c r="H8" s="200"/>
      <c r="I8" s="200" t="s">
        <v>171</v>
      </c>
      <c r="J8" s="200"/>
      <c r="K8" s="201">
        <v>0</v>
      </c>
      <c r="L8" s="201"/>
      <c r="M8" s="201">
        <v>0</v>
      </c>
      <c r="N8" s="200"/>
      <c r="O8" s="203">
        <v>2434</v>
      </c>
      <c r="P8" s="200"/>
      <c r="Q8" s="211">
        <v>0</v>
      </c>
      <c r="R8" s="212"/>
      <c r="S8" s="212">
        <v>1977407339</v>
      </c>
      <c r="T8" s="201"/>
      <c r="U8" s="201">
        <v>1100</v>
      </c>
      <c r="V8" s="201"/>
      <c r="W8" s="221">
        <v>1000684368</v>
      </c>
      <c r="X8" s="213"/>
      <c r="Y8" s="202">
        <v>0</v>
      </c>
      <c r="Z8" s="202"/>
      <c r="AA8" s="202">
        <v>0</v>
      </c>
      <c r="AB8" s="31"/>
      <c r="AC8" s="202">
        <v>3534</v>
      </c>
      <c r="AD8" s="201"/>
      <c r="AE8" s="202">
        <v>914944</v>
      </c>
      <c r="AF8" s="201"/>
      <c r="AG8" s="202">
        <v>3188189025</v>
      </c>
      <c r="AH8" s="202"/>
      <c r="AI8" s="202">
        <v>3231067872</v>
      </c>
      <c r="AJ8" s="201"/>
      <c r="AK8" s="214">
        <v>1.89E-2</v>
      </c>
    </row>
    <row r="9" spans="1:37" s="27" customFormat="1" ht="40.5" customHeight="1">
      <c r="A9" s="199" t="s">
        <v>148</v>
      </c>
      <c r="B9" s="204"/>
      <c r="C9" s="200" t="s">
        <v>133</v>
      </c>
      <c r="D9" s="204"/>
      <c r="E9" s="200" t="s">
        <v>133</v>
      </c>
      <c r="F9" s="204"/>
      <c r="G9" s="204" t="s">
        <v>149</v>
      </c>
      <c r="H9" s="204"/>
      <c r="I9" s="204" t="s">
        <v>137</v>
      </c>
      <c r="J9" s="204"/>
      <c r="K9" s="201">
        <v>0</v>
      </c>
      <c r="L9" s="31"/>
      <c r="M9" s="201">
        <v>0</v>
      </c>
      <c r="N9" s="204"/>
      <c r="O9" s="203">
        <v>42927</v>
      </c>
      <c r="P9" s="204"/>
      <c r="Q9" s="202">
        <v>0</v>
      </c>
      <c r="R9" s="202"/>
      <c r="S9" s="202">
        <v>31785845542</v>
      </c>
      <c r="T9" s="31"/>
      <c r="U9" s="201">
        <v>0</v>
      </c>
      <c r="V9" s="201"/>
      <c r="W9" s="201">
        <v>0</v>
      </c>
      <c r="X9" s="201"/>
      <c r="Y9" s="201">
        <v>0</v>
      </c>
      <c r="Z9" s="201"/>
      <c r="AA9" s="215">
        <v>0</v>
      </c>
      <c r="AB9" s="31"/>
      <c r="AC9" s="202">
        <v>42927</v>
      </c>
      <c r="AD9" s="213"/>
      <c r="AE9" s="215">
        <v>940777</v>
      </c>
      <c r="AF9" s="213"/>
      <c r="AG9" s="215">
        <v>37400153677</v>
      </c>
      <c r="AH9" s="213"/>
      <c r="AI9" s="215">
        <v>40355455346</v>
      </c>
      <c r="AJ9" s="213"/>
      <c r="AK9" s="214">
        <v>0.2361</v>
      </c>
    </row>
    <row r="10" spans="1:37" s="27" customFormat="1" ht="40.5" customHeight="1">
      <c r="A10" s="199" t="s">
        <v>122</v>
      </c>
      <c r="B10" s="204"/>
      <c r="C10" s="200" t="s">
        <v>133</v>
      </c>
      <c r="D10" s="204"/>
      <c r="E10" s="200" t="s">
        <v>133</v>
      </c>
      <c r="F10" s="204"/>
      <c r="G10" s="204" t="s">
        <v>134</v>
      </c>
      <c r="H10" s="204"/>
      <c r="I10" s="204" t="s">
        <v>118</v>
      </c>
      <c r="J10" s="204"/>
      <c r="K10" s="201">
        <v>16</v>
      </c>
      <c r="L10" s="31"/>
      <c r="M10" s="201">
        <v>16</v>
      </c>
      <c r="N10" s="204"/>
      <c r="O10" s="203">
        <v>2320</v>
      </c>
      <c r="P10" s="204"/>
      <c r="Q10" s="202">
        <v>0</v>
      </c>
      <c r="R10" s="202"/>
      <c r="S10" s="202">
        <v>1896615955</v>
      </c>
      <c r="T10" s="31"/>
      <c r="U10" s="201">
        <v>0</v>
      </c>
      <c r="V10" s="201"/>
      <c r="W10" s="201">
        <v>0</v>
      </c>
      <c r="X10" s="31"/>
      <c r="Y10" s="201">
        <v>0</v>
      </c>
      <c r="Z10" s="201"/>
      <c r="AA10" s="201">
        <v>0</v>
      </c>
      <c r="AB10" s="31"/>
      <c r="AC10" s="202">
        <v>2320</v>
      </c>
      <c r="AD10" s="213"/>
      <c r="AE10" s="215">
        <v>827190</v>
      </c>
      <c r="AF10" s="213"/>
      <c r="AG10" s="215">
        <v>2111200000</v>
      </c>
      <c r="AH10" s="213"/>
      <c r="AI10" s="215">
        <v>1917689466</v>
      </c>
      <c r="AJ10" s="213"/>
      <c r="AK10" s="214">
        <v>1.12E-2</v>
      </c>
    </row>
    <row r="11" spans="1:37" s="27" customFormat="1" ht="40.5" customHeight="1">
      <c r="A11" s="199" t="s">
        <v>121</v>
      </c>
      <c r="B11" s="204"/>
      <c r="C11" s="200" t="s">
        <v>133</v>
      </c>
      <c r="D11" s="204"/>
      <c r="E11" s="200" t="s">
        <v>133</v>
      </c>
      <c r="F11" s="204"/>
      <c r="G11" s="204" t="s">
        <v>135</v>
      </c>
      <c r="H11" s="204"/>
      <c r="I11" s="204" t="s">
        <v>119</v>
      </c>
      <c r="J11" s="204"/>
      <c r="K11" s="201">
        <v>21</v>
      </c>
      <c r="L11" s="31"/>
      <c r="M11" s="201">
        <v>21</v>
      </c>
      <c r="N11" s="200"/>
      <c r="O11" s="200">
        <v>1000</v>
      </c>
      <c r="P11" s="200"/>
      <c r="Q11" s="201">
        <v>0</v>
      </c>
      <c r="R11" s="201"/>
      <c r="S11" s="201">
        <v>900594595</v>
      </c>
      <c r="T11" s="31"/>
      <c r="U11" s="202">
        <v>0</v>
      </c>
      <c r="V11" s="202"/>
      <c r="W11" s="202">
        <v>0</v>
      </c>
      <c r="X11" s="31"/>
      <c r="Y11" s="201">
        <v>0</v>
      </c>
      <c r="Z11" s="201"/>
      <c r="AA11" s="201">
        <v>0</v>
      </c>
      <c r="AB11" s="31"/>
      <c r="AC11" s="202">
        <v>1000</v>
      </c>
      <c r="AD11" s="31"/>
      <c r="AE11" s="215">
        <v>901248</v>
      </c>
      <c r="AF11" s="31"/>
      <c r="AG11" s="215">
        <v>998723550</v>
      </c>
      <c r="AH11" s="31"/>
      <c r="AI11" s="215">
        <v>900594595</v>
      </c>
      <c r="AJ11" s="31"/>
      <c r="AK11" s="214">
        <v>5.3E-3</v>
      </c>
    </row>
    <row r="12" spans="1:37" s="27" customFormat="1" ht="40.5" customHeight="1">
      <c r="A12" s="219" t="s">
        <v>117</v>
      </c>
      <c r="B12" s="131"/>
      <c r="C12" s="120" t="s">
        <v>133</v>
      </c>
      <c r="D12" s="120"/>
      <c r="E12" s="120" t="s">
        <v>133</v>
      </c>
      <c r="F12" s="120"/>
      <c r="G12" s="120" t="s">
        <v>136</v>
      </c>
      <c r="H12" s="120"/>
      <c r="I12" s="120" t="s">
        <v>116</v>
      </c>
      <c r="J12" s="220"/>
      <c r="K12" s="144">
        <v>18</v>
      </c>
      <c r="L12" s="180"/>
      <c r="M12" s="181">
        <v>18</v>
      </c>
      <c r="N12" s="120"/>
      <c r="O12" s="131">
        <v>14800</v>
      </c>
      <c r="P12" s="120"/>
      <c r="Q12" s="179">
        <v>0</v>
      </c>
      <c r="R12" s="180"/>
      <c r="S12" s="183">
        <v>11500136352</v>
      </c>
      <c r="T12" s="183"/>
      <c r="U12" s="216">
        <v>0</v>
      </c>
      <c r="V12" s="216"/>
      <c r="W12" s="216">
        <v>0</v>
      </c>
      <c r="X12" s="89"/>
      <c r="Y12" s="128">
        <v>0</v>
      </c>
      <c r="Z12" s="89"/>
      <c r="AA12" s="179">
        <v>0</v>
      </c>
      <c r="AB12" s="89"/>
      <c r="AC12" s="179">
        <v>14800</v>
      </c>
      <c r="AD12" s="89"/>
      <c r="AE12" s="181">
        <v>884700</v>
      </c>
      <c r="AF12" s="181"/>
      <c r="AG12" s="181">
        <v>14220302250</v>
      </c>
      <c r="AH12" s="181"/>
      <c r="AI12" s="181">
        <v>13084067169</v>
      </c>
      <c r="AJ12" s="181"/>
      <c r="AK12" s="156">
        <v>7.6499999999999999E-2</v>
      </c>
    </row>
    <row r="13" spans="1:37" s="27" customFormat="1" ht="40.5" customHeight="1">
      <c r="A13" s="219" t="s">
        <v>154</v>
      </c>
      <c r="B13" s="131"/>
      <c r="C13" s="120" t="s">
        <v>133</v>
      </c>
      <c r="D13" s="120"/>
      <c r="E13" s="120" t="s">
        <v>133</v>
      </c>
      <c r="F13" s="120"/>
      <c r="G13" s="120" t="s">
        <v>157</v>
      </c>
      <c r="H13" s="120"/>
      <c r="I13" s="120" t="s">
        <v>158</v>
      </c>
      <c r="J13" s="220"/>
      <c r="K13" s="144">
        <v>0</v>
      </c>
      <c r="L13" s="245"/>
      <c r="M13" s="246">
        <v>0</v>
      </c>
      <c r="N13" s="120"/>
      <c r="O13" s="131">
        <v>42400</v>
      </c>
      <c r="P13" s="120"/>
      <c r="Q13" s="244">
        <v>0</v>
      </c>
      <c r="R13" s="245"/>
      <c r="S13" s="247">
        <v>28520443676</v>
      </c>
      <c r="T13" s="247"/>
      <c r="U13" s="216">
        <v>0</v>
      </c>
      <c r="V13" s="216"/>
      <c r="W13" s="216">
        <v>0</v>
      </c>
      <c r="X13" s="89"/>
      <c r="Y13" s="128">
        <v>0</v>
      </c>
      <c r="Z13" s="89"/>
      <c r="AA13" s="244">
        <v>0</v>
      </c>
      <c r="AB13" s="89"/>
      <c r="AC13" s="244">
        <v>42400</v>
      </c>
      <c r="AD13" s="89"/>
      <c r="AE13" s="246">
        <v>691486</v>
      </c>
      <c r="AF13" s="246"/>
      <c r="AG13" s="246">
        <v>35449452865</v>
      </c>
      <c r="AH13" s="246"/>
      <c r="AI13" s="246">
        <v>29297750120</v>
      </c>
      <c r="AJ13" s="246"/>
      <c r="AK13" s="156">
        <v>0.1714</v>
      </c>
    </row>
    <row r="14" spans="1:37" s="27" customFormat="1" ht="40.5" customHeight="1">
      <c r="A14" s="219" t="s">
        <v>154</v>
      </c>
      <c r="B14" s="131"/>
      <c r="C14" s="120" t="s">
        <v>133</v>
      </c>
      <c r="D14" s="120"/>
      <c r="E14" s="120" t="s">
        <v>133</v>
      </c>
      <c r="F14" s="120"/>
      <c r="G14" s="120" t="s">
        <v>157</v>
      </c>
      <c r="H14" s="120"/>
      <c r="I14" s="120" t="s">
        <v>158</v>
      </c>
      <c r="J14" s="220"/>
      <c r="K14" s="144">
        <v>0</v>
      </c>
      <c r="L14" s="257"/>
      <c r="M14" s="256">
        <v>0</v>
      </c>
      <c r="N14" s="120"/>
      <c r="O14" s="131">
        <v>42400</v>
      </c>
      <c r="P14" s="120"/>
      <c r="Q14" s="255">
        <v>0</v>
      </c>
      <c r="R14" s="257"/>
      <c r="S14" s="258">
        <v>28520443676</v>
      </c>
      <c r="T14" s="258"/>
      <c r="U14" s="216">
        <v>0</v>
      </c>
      <c r="V14" s="216"/>
      <c r="W14" s="216">
        <v>0</v>
      </c>
      <c r="X14" s="89"/>
      <c r="Y14" s="128">
        <v>0</v>
      </c>
      <c r="Z14" s="89"/>
      <c r="AA14" s="255">
        <v>0</v>
      </c>
      <c r="AB14" s="89"/>
      <c r="AC14" s="255">
        <v>42400</v>
      </c>
      <c r="AD14" s="89"/>
      <c r="AE14" s="256">
        <v>691486</v>
      </c>
      <c r="AF14" s="256"/>
      <c r="AG14" s="256">
        <v>35449452865</v>
      </c>
      <c r="AH14" s="256"/>
      <c r="AI14" s="256">
        <v>29297750120</v>
      </c>
      <c r="AJ14" s="256"/>
      <c r="AK14" s="156">
        <v>0.1714</v>
      </c>
    </row>
    <row r="15" spans="1:37" s="27" customFormat="1" ht="40.5" customHeight="1">
      <c r="A15" s="219" t="s">
        <v>183</v>
      </c>
      <c r="B15" s="131"/>
      <c r="C15" s="120" t="s">
        <v>133</v>
      </c>
      <c r="D15" s="120"/>
      <c r="E15" s="120" t="s">
        <v>133</v>
      </c>
      <c r="F15" s="120"/>
      <c r="G15" s="120" t="s">
        <v>184</v>
      </c>
      <c r="H15" s="120"/>
      <c r="I15" s="120" t="s">
        <v>185</v>
      </c>
      <c r="J15" s="220"/>
      <c r="K15" s="144">
        <v>0</v>
      </c>
      <c r="L15" s="180"/>
      <c r="M15" s="181">
        <v>0</v>
      </c>
      <c r="N15" s="120"/>
      <c r="O15" s="131">
        <v>0</v>
      </c>
      <c r="P15" s="120"/>
      <c r="Q15" s="179">
        <v>0</v>
      </c>
      <c r="R15" s="180"/>
      <c r="S15" s="183">
        <v>0</v>
      </c>
      <c r="T15" s="183"/>
      <c r="U15" s="216">
        <v>2000</v>
      </c>
      <c r="V15" s="216"/>
      <c r="W15" s="216">
        <v>1296939592</v>
      </c>
      <c r="X15" s="155"/>
      <c r="Y15" s="128">
        <v>0</v>
      </c>
      <c r="Z15" s="89"/>
      <c r="AA15" s="179">
        <v>0</v>
      </c>
      <c r="AB15" s="89"/>
      <c r="AC15" s="179">
        <v>2000</v>
      </c>
      <c r="AD15" s="89"/>
      <c r="AE15" s="181">
        <v>665432</v>
      </c>
      <c r="AF15" s="181"/>
      <c r="AG15" s="181">
        <v>1296939592</v>
      </c>
      <c r="AH15" s="181"/>
      <c r="AI15" s="181">
        <v>1329899123</v>
      </c>
      <c r="AJ15" s="181"/>
      <c r="AK15" s="156">
        <v>7.7999999999999996E-3</v>
      </c>
    </row>
    <row r="16" spans="1:37" ht="25.5" customHeight="1" thickBot="1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19"/>
      <c r="O16" s="20"/>
      <c r="P16" s="19"/>
      <c r="Q16" s="218">
        <f>SUM(Q8:Q15)</f>
        <v>0</v>
      </c>
      <c r="R16" s="19"/>
      <c r="S16" s="218">
        <f>SUM(S8:S15)</f>
        <v>105101487135</v>
      </c>
      <c r="T16" s="20"/>
      <c r="U16" s="20"/>
      <c r="W16" s="222">
        <f>SUM(W8:W15)</f>
        <v>2297623960</v>
      </c>
      <c r="X16" s="20"/>
      <c r="Y16" s="19"/>
      <c r="Z16" s="20"/>
      <c r="AA16" s="218">
        <f>SUM(AA8:AA15)</f>
        <v>0</v>
      </c>
      <c r="AB16" s="89">
        <f>SUM(AB8:AB15)</f>
        <v>0</v>
      </c>
      <c r="AC16" s="158"/>
      <c r="AD16" s="89">
        <f>SUM(AD8:AD15)</f>
        <v>0</v>
      </c>
      <c r="AE16" s="181"/>
      <c r="AF16" s="182"/>
      <c r="AG16" s="218">
        <f>SUM(AG8:AG15)</f>
        <v>130114413824</v>
      </c>
      <c r="AH16" s="182"/>
      <c r="AI16" s="218">
        <f>SUM(AI8:AI15)</f>
        <v>119414273811</v>
      </c>
      <c r="AJ16" s="182"/>
      <c r="AK16" s="157">
        <f>SUM(AK8:AK15)</f>
        <v>0.69860000000000011</v>
      </c>
    </row>
    <row r="17" spans="9:31" ht="16.5" thickTop="1">
      <c r="AA17" s="217"/>
      <c r="AB17" s="217"/>
      <c r="AC17" s="217"/>
      <c r="AD17" s="217"/>
      <c r="AE17" s="217"/>
    </row>
    <row r="19" spans="9:31">
      <c r="AD19" s="160"/>
    </row>
    <row r="20" spans="9:31">
      <c r="AD20" s="160"/>
    </row>
    <row r="21" spans="9:31">
      <c r="I21" s="1"/>
    </row>
  </sheetData>
  <mergeCells count="15">
    <mergeCell ref="A1:AK1"/>
    <mergeCell ref="A2:AK2"/>
    <mergeCell ref="A3:AK3"/>
    <mergeCell ref="A4:AK4"/>
    <mergeCell ref="AC5:AK5"/>
    <mergeCell ref="S5:AA5"/>
    <mergeCell ref="K5:Q5"/>
    <mergeCell ref="A5:I5"/>
    <mergeCell ref="U6:W6"/>
    <mergeCell ref="Y6:AA6"/>
    <mergeCell ref="AE6:AE7"/>
    <mergeCell ref="AG6:AG7"/>
    <mergeCell ref="AK6:AK7"/>
    <mergeCell ref="AC6:AC7"/>
    <mergeCell ref="AI6:AI7"/>
  </mergeCells>
  <printOptions horizontalCentered="1"/>
  <pageMargins left="0" right="0" top="0.15748031496062992" bottom="0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rightToLeft="1" view="pageBreakPreview" zoomScaleNormal="100" zoomScaleSheetLayoutView="100" workbookViewId="0">
      <selection activeCell="N18" sqref="N18"/>
    </sheetView>
  </sheetViews>
  <sheetFormatPr defaultColWidth="9.140625" defaultRowHeight="18.75"/>
  <cols>
    <col min="1" max="1" width="30" style="80" bestFit="1" customWidth="1"/>
    <col min="2" max="2" width="0.7109375" style="80" customWidth="1"/>
    <col min="3" max="3" width="9" style="80" customWidth="1"/>
    <col min="4" max="4" width="0.7109375" style="80" customWidth="1"/>
    <col min="5" max="5" width="12.140625" style="80" customWidth="1"/>
    <col min="6" max="6" width="0.140625" style="80" customWidth="1"/>
    <col min="7" max="7" width="13.5703125" style="80" customWidth="1"/>
    <col min="8" max="8" width="0.7109375" style="80" customWidth="1"/>
    <col min="9" max="9" width="10.140625" style="80" customWidth="1"/>
    <col min="10" max="10" width="0.85546875" style="80" customWidth="1"/>
    <col min="11" max="11" width="22" style="80" customWidth="1"/>
    <col min="12" max="12" width="0.5703125" style="80" customWidth="1"/>
    <col min="13" max="13" width="10.85546875" style="80" customWidth="1"/>
    <col min="14" max="15" width="9.140625" style="80"/>
    <col min="16" max="16" width="4.5703125" style="80" customWidth="1"/>
    <col min="17" max="17" width="9.42578125" style="80" customWidth="1"/>
    <col min="18" max="18" width="9.140625" style="80"/>
    <col min="19" max="19" width="12.42578125" style="80" customWidth="1"/>
    <col min="20" max="20" width="9.140625" style="80"/>
    <col min="21" max="21" width="16.5703125" style="80" customWidth="1"/>
    <col min="22" max="16384" width="9.140625" style="80"/>
  </cols>
  <sheetData>
    <row r="1" spans="1:16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6" ht="24">
      <c r="A2" s="272" t="s">
        <v>113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pans="1:16" ht="24">
      <c r="A3" s="272" t="str">
        <f>' سهام'!A3:Y3</f>
        <v>برای ماه منتهی به1398/04/31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1:16" ht="25.5" customHeight="1">
      <c r="A4" s="265" t="s">
        <v>159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</row>
    <row r="5" spans="1:16" ht="25.5">
      <c r="A5" s="265" t="s">
        <v>59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6" spans="1:16" ht="19.5" customHeight="1" thickBot="1">
      <c r="C6" s="267" t="str">
        <f>اوراق!AC5</f>
        <v>1398/04/31</v>
      </c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</row>
    <row r="7" spans="1:16" ht="31.5" customHeight="1">
      <c r="A7" s="289" t="s">
        <v>23</v>
      </c>
      <c r="C7" s="290" t="s">
        <v>9</v>
      </c>
      <c r="E7" s="268" t="s">
        <v>63</v>
      </c>
      <c r="F7" s="268"/>
      <c r="G7" s="268" t="s">
        <v>62</v>
      </c>
      <c r="H7" s="268"/>
      <c r="I7" s="268" t="s">
        <v>60</v>
      </c>
      <c r="J7" s="268"/>
      <c r="K7" s="268" t="s">
        <v>61</v>
      </c>
      <c r="M7" s="268" t="s">
        <v>22</v>
      </c>
      <c r="N7" s="268"/>
      <c r="O7" s="268"/>
      <c r="P7" s="268"/>
    </row>
    <row r="8" spans="1:16" ht="18" customHeight="1" thickBot="1">
      <c r="A8" s="275"/>
      <c r="C8" s="277"/>
      <c r="E8" s="271"/>
      <c r="F8" s="269"/>
      <c r="G8" s="271"/>
      <c r="H8" s="269"/>
      <c r="I8" s="271"/>
      <c r="J8" s="269"/>
      <c r="K8" s="271"/>
      <c r="M8" s="271"/>
      <c r="N8" s="271"/>
      <c r="O8" s="271"/>
      <c r="P8" s="271"/>
    </row>
    <row r="9" spans="1:16" ht="18" customHeight="1">
      <c r="A9" s="246" t="s">
        <v>121</v>
      </c>
      <c r="C9" s="247">
        <v>1000</v>
      </c>
      <c r="E9" s="244">
        <v>1000000</v>
      </c>
      <c r="F9" s="245"/>
      <c r="G9" s="244">
        <v>901248</v>
      </c>
      <c r="H9" s="245"/>
      <c r="I9" s="259">
        <v>-9.8799999999999999E-2</v>
      </c>
      <c r="J9" s="245"/>
      <c r="K9" s="244">
        <v>901248000</v>
      </c>
      <c r="M9" s="288" t="s">
        <v>166</v>
      </c>
      <c r="N9" s="288"/>
      <c r="O9" s="288"/>
      <c r="P9" s="288"/>
    </row>
    <row r="10" spans="1:16" ht="18" customHeight="1">
      <c r="A10" s="246" t="s">
        <v>117</v>
      </c>
      <c r="C10" s="247">
        <v>14800</v>
      </c>
      <c r="E10" s="244">
        <v>983000</v>
      </c>
      <c r="F10" s="245"/>
      <c r="G10" s="244">
        <v>884700</v>
      </c>
      <c r="H10" s="245"/>
      <c r="I10" s="259">
        <v>-0.1</v>
      </c>
      <c r="J10" s="245"/>
      <c r="K10" s="244">
        <v>13093560000</v>
      </c>
      <c r="M10" s="288" t="s">
        <v>166</v>
      </c>
      <c r="N10" s="288"/>
      <c r="O10" s="288"/>
      <c r="P10" s="288"/>
    </row>
    <row r="11" spans="1:16" ht="18" customHeight="1">
      <c r="A11" s="246" t="s">
        <v>122</v>
      </c>
      <c r="C11" s="247">
        <v>2320</v>
      </c>
      <c r="E11" s="244">
        <v>907000</v>
      </c>
      <c r="F11" s="245"/>
      <c r="G11" s="244">
        <v>827190</v>
      </c>
      <c r="H11" s="245"/>
      <c r="I11" s="259">
        <v>-8.7999999999999995E-2</v>
      </c>
      <c r="J11" s="245"/>
      <c r="K11" s="244">
        <v>1919080800</v>
      </c>
      <c r="M11" s="288" t="s">
        <v>166</v>
      </c>
      <c r="N11" s="288"/>
      <c r="O11" s="288"/>
      <c r="P11" s="288"/>
    </row>
    <row r="12" spans="1:16" ht="18" customHeight="1">
      <c r="A12" s="246" t="s">
        <v>154</v>
      </c>
      <c r="C12" s="247">
        <v>42400</v>
      </c>
      <c r="E12" s="244">
        <v>768317</v>
      </c>
      <c r="F12" s="245"/>
      <c r="G12" s="244">
        <v>691486</v>
      </c>
      <c r="H12" s="245"/>
      <c r="I12" s="259">
        <v>-0.1</v>
      </c>
      <c r="J12" s="245"/>
      <c r="K12" s="244">
        <v>29319006400</v>
      </c>
      <c r="M12" s="288" t="s">
        <v>166</v>
      </c>
      <c r="N12" s="288"/>
      <c r="O12" s="288"/>
      <c r="P12" s="288"/>
    </row>
    <row r="13" spans="1:16" ht="19.5" thickBot="1">
      <c r="E13" s="128"/>
      <c r="F13" s="161"/>
      <c r="G13" s="135"/>
      <c r="H13" s="165"/>
      <c r="I13" s="166"/>
      <c r="J13" s="165"/>
      <c r="K13" s="336">
        <f>SUM(K9:K12)</f>
        <v>45232895200</v>
      </c>
      <c r="L13" s="165"/>
      <c r="M13" s="164"/>
      <c r="N13" s="164"/>
      <c r="O13" s="164"/>
      <c r="P13" s="164"/>
    </row>
    <row r="14" spans="1:16" ht="19.5" thickTop="1"/>
  </sheetData>
  <mergeCells count="20">
    <mergeCell ref="A1:P1"/>
    <mergeCell ref="A2:P2"/>
    <mergeCell ref="A3:P3"/>
    <mergeCell ref="M7:P8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  <mergeCell ref="M9:P9"/>
    <mergeCell ref="M10:P10"/>
    <mergeCell ref="M11:P11"/>
    <mergeCell ref="M12:P12"/>
  </mergeCells>
  <printOptions horizontalCentered="1"/>
  <pageMargins left="0" right="0" top="0.15748031496062992" bottom="0" header="0.31496062992125984" footer="0.31496062992125984"/>
  <pageSetup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rightToLeft="1" view="pageBreakPreview" zoomScale="90" zoomScaleNormal="100" zoomScaleSheetLayoutView="90" workbookViewId="0">
      <selection activeCell="U9" sqref="U9:U16"/>
    </sheetView>
  </sheetViews>
  <sheetFormatPr defaultColWidth="9.140625" defaultRowHeight="15.75"/>
  <cols>
    <col min="1" max="1" width="22.7109375" style="4" customWidth="1"/>
    <col min="2" max="2" width="0.7109375" style="4" customWidth="1"/>
    <col min="3" max="3" width="23.7109375" style="4" customWidth="1"/>
    <col min="4" max="4" width="0.7109375" style="4" customWidth="1"/>
    <col min="5" max="5" width="17" style="4" customWidth="1"/>
    <col min="6" max="6" width="0.7109375" style="4" customWidth="1"/>
    <col min="7" max="7" width="13.7109375" style="4" customWidth="1"/>
    <col min="8" max="8" width="0.7109375" style="4" customWidth="1"/>
    <col min="9" max="9" width="12.85546875" style="4" customWidth="1"/>
    <col min="10" max="10" width="0.5703125" style="4" hidden="1" customWidth="1"/>
    <col min="11" max="11" width="10.7109375" style="4" hidden="1" customWidth="1"/>
    <col min="12" max="12" width="0.7109375" style="4" hidden="1" customWidth="1"/>
    <col min="13" max="13" width="6.5703125" style="4" hidden="1" customWidth="1"/>
    <col min="14" max="14" width="4.28515625" style="4" hidden="1" customWidth="1"/>
    <col min="15" max="15" width="0.42578125" style="4" hidden="1" customWidth="1"/>
    <col min="16" max="16" width="5.28515625" style="4" hidden="1" customWidth="1"/>
    <col min="17" max="17" width="9.42578125" style="4" hidden="1" customWidth="1"/>
    <col min="18" max="18" width="0.42578125" style="4" customWidth="1"/>
    <col min="19" max="19" width="16.7109375" style="4" bestFit="1" customWidth="1"/>
    <col min="20" max="20" width="0.5703125" style="4" customWidth="1"/>
    <col min="21" max="21" width="18.7109375" style="50" customWidth="1"/>
    <col min="22" max="22" width="0.7109375" style="4" hidden="1" customWidth="1"/>
    <col min="23" max="16384" width="9.140625" style="4"/>
  </cols>
  <sheetData>
    <row r="1" spans="1:22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</row>
    <row r="2" spans="1:22" ht="24">
      <c r="A2" s="272" t="s">
        <v>113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</row>
    <row r="3" spans="1:22" ht="24">
      <c r="A3" s="272" t="str">
        <f>' سهام'!A3:Y3</f>
        <v>برای ماه منتهی به1398/04/31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</row>
    <row r="4" spans="1:22" s="22" customFormat="1" ht="40.5" customHeight="1">
      <c r="A4" s="285" t="s">
        <v>91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</row>
    <row r="5" spans="1:22" ht="21" thickBot="1">
      <c r="A5" s="93"/>
      <c r="B5" s="93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103"/>
      <c r="S5" s="94"/>
      <c r="T5" s="94"/>
      <c r="U5" s="170"/>
    </row>
    <row r="6" spans="1:22" ht="18.75" customHeight="1" thickBot="1">
      <c r="A6" s="95"/>
      <c r="B6" s="93"/>
      <c r="C6" s="297" t="s">
        <v>21</v>
      </c>
      <c r="D6" s="297"/>
      <c r="E6" s="297"/>
      <c r="F6" s="297"/>
      <c r="G6" s="297"/>
      <c r="H6" s="297"/>
      <c r="I6" s="297"/>
      <c r="J6" s="96"/>
      <c r="K6" s="97" t="s">
        <v>50</v>
      </c>
      <c r="L6" s="98"/>
      <c r="M6" s="298" t="s">
        <v>17</v>
      </c>
      <c r="N6" s="298"/>
      <c r="O6" s="298"/>
      <c r="P6" s="298"/>
      <c r="Q6" s="298"/>
      <c r="R6" s="103"/>
      <c r="S6" s="267" t="str">
        <f>اوراق!AC5</f>
        <v>1398/04/31</v>
      </c>
      <c r="T6" s="267"/>
      <c r="U6" s="267"/>
    </row>
    <row r="7" spans="1:22" ht="24" customHeight="1">
      <c r="A7" s="296" t="s">
        <v>18</v>
      </c>
      <c r="B7" s="99"/>
      <c r="C7" s="302" t="s">
        <v>19</v>
      </c>
      <c r="D7" s="100"/>
      <c r="E7" s="302" t="s">
        <v>20</v>
      </c>
      <c r="F7" s="100"/>
      <c r="G7" s="302" t="s">
        <v>68</v>
      </c>
      <c r="H7" s="100"/>
      <c r="I7" s="302" t="s">
        <v>69</v>
      </c>
      <c r="J7" s="296"/>
      <c r="K7" s="300" t="s">
        <v>12</v>
      </c>
      <c r="L7" s="99"/>
      <c r="M7" s="292" t="s">
        <v>70</v>
      </c>
      <c r="N7" s="292"/>
      <c r="O7" s="101" t="s">
        <v>114</v>
      </c>
      <c r="P7" s="292" t="s">
        <v>71</v>
      </c>
      <c r="Q7" s="292"/>
      <c r="R7" s="93"/>
      <c r="S7" s="292" t="s">
        <v>12</v>
      </c>
      <c r="T7" s="294"/>
      <c r="U7" s="292" t="s">
        <v>37</v>
      </c>
    </row>
    <row r="8" spans="1:22" ht="29.25" customHeight="1" thickBot="1">
      <c r="A8" s="295"/>
      <c r="B8" s="99"/>
      <c r="C8" s="303"/>
      <c r="D8" s="102"/>
      <c r="E8" s="303"/>
      <c r="F8" s="102"/>
      <c r="G8" s="303"/>
      <c r="H8" s="102"/>
      <c r="I8" s="303"/>
      <c r="J8" s="299"/>
      <c r="K8" s="301"/>
      <c r="L8" s="99"/>
      <c r="M8" s="293"/>
      <c r="N8" s="293"/>
      <c r="O8" s="103"/>
      <c r="P8" s="293"/>
      <c r="Q8" s="293"/>
      <c r="R8" s="93"/>
      <c r="S8" s="293"/>
      <c r="T8" s="295"/>
      <c r="U8" s="293"/>
    </row>
    <row r="9" spans="1:22" ht="29.25" customHeight="1" thickBot="1">
      <c r="A9" s="248" t="s">
        <v>139</v>
      </c>
      <c r="B9" s="99"/>
      <c r="C9" s="262" t="s">
        <v>173</v>
      </c>
      <c r="D9" s="100"/>
      <c r="E9" s="105" t="s">
        <v>125</v>
      </c>
      <c r="F9" s="100"/>
      <c r="G9" s="262" t="s">
        <v>126</v>
      </c>
      <c r="H9" s="100"/>
      <c r="I9" s="105">
        <v>0</v>
      </c>
      <c r="J9" s="249"/>
      <c r="K9" s="250"/>
      <c r="L9" s="99"/>
      <c r="M9" s="260"/>
      <c r="N9" s="260"/>
      <c r="O9" s="103"/>
      <c r="P9" s="260"/>
      <c r="Q9" s="260"/>
      <c r="R9" s="93"/>
      <c r="S9" s="260">
        <v>0</v>
      </c>
      <c r="T9" s="248"/>
      <c r="U9" s="263">
        <v>0</v>
      </c>
    </row>
    <row r="10" spans="1:22" ht="38.25" customHeight="1" thickBot="1">
      <c r="A10" s="99" t="s">
        <v>139</v>
      </c>
      <c r="B10" s="99"/>
      <c r="C10" s="104" t="s">
        <v>127</v>
      </c>
      <c r="D10" s="99"/>
      <c r="E10" s="105" t="s">
        <v>128</v>
      </c>
      <c r="F10" s="99"/>
      <c r="G10" s="105" t="s">
        <v>126</v>
      </c>
      <c r="H10" s="99"/>
      <c r="I10" s="105">
        <v>0</v>
      </c>
      <c r="J10" s="172"/>
      <c r="K10" s="105"/>
      <c r="L10" s="106"/>
      <c r="M10" s="291"/>
      <c r="N10" s="291"/>
      <c r="O10" s="103"/>
      <c r="P10" s="291"/>
      <c r="Q10" s="291"/>
      <c r="R10" s="93"/>
      <c r="S10" s="173">
        <v>1734341266</v>
      </c>
      <c r="T10" s="171"/>
      <c r="U10" s="174">
        <v>1.01E-2</v>
      </c>
    </row>
    <row r="11" spans="1:22" ht="38.25" customHeight="1" thickBot="1">
      <c r="A11" s="99" t="s">
        <v>129</v>
      </c>
      <c r="B11" s="99"/>
      <c r="C11" s="104" t="s">
        <v>150</v>
      </c>
      <c r="D11" s="99"/>
      <c r="E11" s="105" t="s">
        <v>125</v>
      </c>
      <c r="F11" s="99"/>
      <c r="G11" s="105" t="s">
        <v>131</v>
      </c>
      <c r="H11" s="99"/>
      <c r="I11" s="105">
        <v>0</v>
      </c>
      <c r="J11" s="172"/>
      <c r="K11" s="105"/>
      <c r="L11" s="106"/>
      <c r="M11" s="291"/>
      <c r="N11" s="291"/>
      <c r="O11" s="103"/>
      <c r="P11" s="291"/>
      <c r="Q11" s="291"/>
      <c r="R11" s="93"/>
      <c r="S11" s="173">
        <v>30000000</v>
      </c>
      <c r="T11" s="171"/>
      <c r="U11" s="174">
        <v>2.0000000000000001E-4</v>
      </c>
    </row>
    <row r="12" spans="1:22" ht="38.25" customHeight="1" thickBot="1">
      <c r="A12" s="99" t="s">
        <v>129</v>
      </c>
      <c r="B12" s="99"/>
      <c r="C12" s="104" t="s">
        <v>130</v>
      </c>
      <c r="D12" s="99"/>
      <c r="E12" s="105" t="s">
        <v>128</v>
      </c>
      <c r="F12" s="99"/>
      <c r="G12" s="105" t="s">
        <v>131</v>
      </c>
      <c r="H12" s="99"/>
      <c r="I12" s="105">
        <v>0</v>
      </c>
      <c r="J12" s="186"/>
      <c r="K12" s="105"/>
      <c r="L12" s="106"/>
      <c r="M12" s="184"/>
      <c r="N12" s="184"/>
      <c r="O12" s="103"/>
      <c r="P12" s="184"/>
      <c r="Q12" s="184"/>
      <c r="R12" s="93"/>
      <c r="S12" s="173">
        <v>449041893</v>
      </c>
      <c r="T12" s="185"/>
      <c r="U12" s="174">
        <v>2.5999999999999999E-3</v>
      </c>
    </row>
    <row r="13" spans="1:22" ht="42.75" customHeight="1" thickBot="1">
      <c r="A13" s="99" t="s">
        <v>129</v>
      </c>
      <c r="B13" s="99"/>
      <c r="C13" s="104" t="s">
        <v>140</v>
      </c>
      <c r="D13" s="99"/>
      <c r="E13" s="105" t="s">
        <v>143</v>
      </c>
      <c r="F13" s="99"/>
      <c r="G13" s="105" t="s">
        <v>144</v>
      </c>
      <c r="H13" s="99"/>
      <c r="I13" s="105">
        <v>20</v>
      </c>
      <c r="J13" s="186"/>
      <c r="K13" s="105"/>
      <c r="L13" s="106"/>
      <c r="M13" s="184"/>
      <c r="N13" s="184"/>
      <c r="O13" s="103"/>
      <c r="P13" s="184"/>
      <c r="Q13" s="184"/>
      <c r="R13" s="93"/>
      <c r="S13" s="173">
        <v>12000000000</v>
      </c>
      <c r="T13" s="185"/>
      <c r="U13" s="174">
        <v>7.0199999999999999E-2</v>
      </c>
    </row>
    <row r="14" spans="1:22" ht="42.75" customHeight="1" thickBot="1">
      <c r="A14" s="99" t="s">
        <v>129</v>
      </c>
      <c r="B14" s="99"/>
      <c r="C14" s="104" t="s">
        <v>141</v>
      </c>
      <c r="D14" s="99"/>
      <c r="E14" s="105" t="s">
        <v>128</v>
      </c>
      <c r="F14" s="99"/>
      <c r="G14" s="105" t="s">
        <v>145</v>
      </c>
      <c r="H14" s="99"/>
      <c r="I14" s="105">
        <v>21</v>
      </c>
      <c r="J14" s="186"/>
      <c r="K14" s="105"/>
      <c r="L14" s="106"/>
      <c r="M14" s="184"/>
      <c r="N14" s="184"/>
      <c r="O14" s="103"/>
      <c r="P14" s="184"/>
      <c r="Q14" s="184"/>
      <c r="R14" s="93"/>
      <c r="S14" s="173">
        <v>14000000000</v>
      </c>
      <c r="T14" s="228"/>
      <c r="U14" s="174">
        <v>8.1900000000000001E-2</v>
      </c>
    </row>
    <row r="15" spans="1:22" ht="42.75" customHeight="1">
      <c r="A15" s="99" t="s">
        <v>129</v>
      </c>
      <c r="B15" s="99"/>
      <c r="C15" s="104" t="s">
        <v>142</v>
      </c>
      <c r="D15" s="99"/>
      <c r="E15" s="105" t="s">
        <v>143</v>
      </c>
      <c r="F15" s="99"/>
      <c r="G15" s="105" t="s">
        <v>146</v>
      </c>
      <c r="H15" s="99"/>
      <c r="I15" s="105">
        <v>21</v>
      </c>
      <c r="J15" s="186"/>
      <c r="K15" s="105"/>
      <c r="L15" s="106"/>
      <c r="M15" s="184"/>
      <c r="N15" s="184"/>
      <c r="O15" s="103"/>
      <c r="P15" s="184"/>
      <c r="Q15" s="184"/>
      <c r="R15" s="93"/>
      <c r="S15" s="173">
        <v>17000000000</v>
      </c>
      <c r="T15" s="248"/>
      <c r="U15" s="174">
        <v>9.9400000000000002E-2</v>
      </c>
    </row>
    <row r="16" spans="1:22" ht="42.75" customHeight="1" thickBot="1">
      <c r="A16" s="99" t="s">
        <v>172</v>
      </c>
      <c r="B16" s="99"/>
      <c r="C16" s="104" t="s">
        <v>174</v>
      </c>
      <c r="D16" s="99"/>
      <c r="E16" s="105" t="s">
        <v>125</v>
      </c>
      <c r="F16" s="99"/>
      <c r="G16" s="105" t="s">
        <v>175</v>
      </c>
      <c r="H16" s="99"/>
      <c r="I16" s="105">
        <v>0</v>
      </c>
      <c r="J16" s="249"/>
      <c r="K16" s="105"/>
      <c r="L16" s="106"/>
      <c r="M16" s="250"/>
      <c r="N16" s="250"/>
      <c r="O16" s="103"/>
      <c r="P16" s="250"/>
      <c r="Q16" s="250"/>
      <c r="R16" s="93"/>
      <c r="S16" s="231">
        <v>2313907707</v>
      </c>
      <c r="T16" s="261"/>
      <c r="U16" s="232">
        <v>1.35E-2</v>
      </c>
    </row>
    <row r="17" spans="1:21" ht="42.75" customHeight="1" thickTop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175">
        <f>SUM(S9:S16)</f>
        <v>47527290866</v>
      </c>
      <c r="T17" s="93"/>
      <c r="U17" s="176">
        <f>SUM(U9:U16)</f>
        <v>0.27789999999999998</v>
      </c>
    </row>
    <row r="18" spans="1:21" ht="2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177"/>
    </row>
  </sheetData>
  <mergeCells count="23">
    <mergeCell ref="P7:Q8"/>
    <mergeCell ref="J7:J8"/>
    <mergeCell ref="K7:K8"/>
    <mergeCell ref="C7:C8"/>
    <mergeCell ref="E7:E8"/>
    <mergeCell ref="G7:G8"/>
    <mergeCell ref="I7:I8"/>
    <mergeCell ref="M10:N10"/>
    <mergeCell ref="P10:Q10"/>
    <mergeCell ref="M11:N11"/>
    <mergeCell ref="P11:Q11"/>
    <mergeCell ref="A1:V1"/>
    <mergeCell ref="A2:V2"/>
    <mergeCell ref="A3:V3"/>
    <mergeCell ref="U7:U8"/>
    <mergeCell ref="A4:U4"/>
    <mergeCell ref="S6:U6"/>
    <mergeCell ref="S7:S8"/>
    <mergeCell ref="T7:T8"/>
    <mergeCell ref="A7:A8"/>
    <mergeCell ref="C6:I6"/>
    <mergeCell ref="M6:Q6"/>
    <mergeCell ref="M7:N8"/>
  </mergeCells>
  <pageMargins left="0" right="0.39370078740157483" top="0.15748031496062992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rightToLeft="1" tabSelected="1" view="pageBreakPreview" zoomScale="90" zoomScaleNormal="100" zoomScaleSheetLayoutView="90" workbookViewId="0">
      <selection activeCell="W7" sqref="W7:W8"/>
    </sheetView>
  </sheetViews>
  <sheetFormatPr defaultColWidth="9.140625" defaultRowHeight="18.75"/>
  <cols>
    <col min="1" max="1" width="21.140625" style="80" customWidth="1"/>
    <col min="2" max="2" width="0.7109375" style="80" customWidth="1"/>
    <col min="3" max="3" width="9.140625" style="80" customWidth="1"/>
    <col min="4" max="4" width="0.7109375" style="80" customWidth="1"/>
    <col min="5" max="5" width="10" style="80" customWidth="1"/>
    <col min="6" max="6" width="1" style="80" customWidth="1"/>
    <col min="7" max="7" width="7" style="80" customWidth="1"/>
    <col min="8" max="8" width="0.7109375" style="80" hidden="1" customWidth="1"/>
    <col min="9" max="9" width="1.42578125" style="80" hidden="1" customWidth="1"/>
    <col min="10" max="10" width="0.7109375" style="80" hidden="1" customWidth="1"/>
    <col min="11" max="11" width="6.42578125" style="80" hidden="1" customWidth="1"/>
    <col min="12" max="12" width="0.5703125" style="80" hidden="1" customWidth="1"/>
    <col min="13" max="13" width="10.7109375" style="80" hidden="1" customWidth="1"/>
    <col min="14" max="14" width="0.5703125" style="80" hidden="1" customWidth="1"/>
    <col min="15" max="15" width="9.85546875" style="80" hidden="1" customWidth="1"/>
    <col min="16" max="16" width="0.7109375" style="80" hidden="1" customWidth="1"/>
    <col min="17" max="17" width="9.42578125" style="80" hidden="1" customWidth="1"/>
    <col min="18" max="18" width="10.5703125" style="80" hidden="1" customWidth="1"/>
    <col min="19" max="19" width="0.5703125" style="80" hidden="1" customWidth="1"/>
    <col min="20" max="20" width="5.28515625" style="80" hidden="1" customWidth="1"/>
    <col min="21" max="21" width="16.5703125" style="80" hidden="1" customWidth="1"/>
    <col min="22" max="22" width="0.42578125" style="80" customWidth="1"/>
    <col min="23" max="23" width="6.140625" style="80" customWidth="1"/>
    <col min="24" max="24" width="0.42578125" style="80" customWidth="1"/>
    <col min="25" max="25" width="9.28515625" style="80" customWidth="1"/>
    <col min="26" max="26" width="0.5703125" style="80" customWidth="1"/>
    <col min="27" max="27" width="9.140625" style="80"/>
    <col min="28" max="28" width="0.42578125" style="80" customWidth="1"/>
    <col min="29" max="16384" width="9.140625" style="80"/>
  </cols>
  <sheetData>
    <row r="1" spans="1:35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</row>
    <row r="2" spans="1:35" ht="24">
      <c r="A2" s="272" t="s">
        <v>113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</row>
    <row r="3" spans="1:35" ht="24">
      <c r="A3" s="272" t="str">
        <f>' سهام'!A3:Y3</f>
        <v>برای ماه منتهی به1398/04/31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</row>
    <row r="4" spans="1:35" s="107" customFormat="1" ht="34.5" customHeight="1">
      <c r="A4" s="285" t="s">
        <v>64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</row>
    <row r="5" spans="1:35" ht="19.5" thickBot="1">
      <c r="A5" s="108" t="s">
        <v>111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22"/>
      <c r="W5" s="108"/>
      <c r="X5" s="108"/>
      <c r="Y5" s="108"/>
      <c r="Z5" s="108"/>
      <c r="AA5" s="108"/>
      <c r="AB5" s="108"/>
      <c r="AC5" s="108"/>
    </row>
    <row r="6" spans="1:35" ht="18.75" customHeight="1" thickBot="1">
      <c r="A6" s="64"/>
      <c r="B6" s="64"/>
      <c r="C6" s="267"/>
      <c r="D6" s="267"/>
      <c r="E6" s="267"/>
      <c r="F6" s="109"/>
      <c r="G6" s="109"/>
      <c r="H6" s="109"/>
      <c r="I6" s="109"/>
      <c r="J6" s="110"/>
      <c r="K6" s="267" t="s">
        <v>50</v>
      </c>
      <c r="L6" s="267"/>
      <c r="M6" s="267"/>
      <c r="N6" s="267"/>
      <c r="O6" s="267"/>
      <c r="P6" s="79"/>
      <c r="Q6" s="311" t="s">
        <v>17</v>
      </c>
      <c r="R6" s="311"/>
      <c r="S6" s="311"/>
      <c r="T6" s="311"/>
      <c r="U6" s="311"/>
      <c r="V6" s="122"/>
      <c r="W6" s="267" t="str">
        <f>اوراق!AC5</f>
        <v>1398/04/31</v>
      </c>
      <c r="X6" s="267"/>
      <c r="Y6" s="267"/>
      <c r="Z6" s="267"/>
      <c r="AA6" s="267"/>
      <c r="AB6" s="267"/>
      <c r="AC6" s="267"/>
    </row>
    <row r="7" spans="1:35" ht="17.25" customHeight="1">
      <c r="A7" s="268" t="s">
        <v>67</v>
      </c>
      <c r="B7" s="111"/>
      <c r="C7" s="310" t="s">
        <v>38</v>
      </c>
      <c r="D7" s="112"/>
      <c r="E7" s="308" t="s">
        <v>69</v>
      </c>
      <c r="F7" s="113"/>
      <c r="G7" s="308" t="s">
        <v>66</v>
      </c>
      <c r="H7" s="113"/>
      <c r="I7" s="308"/>
      <c r="J7" s="114"/>
      <c r="K7" s="313" t="s">
        <v>9</v>
      </c>
      <c r="L7" s="306"/>
      <c r="M7" s="306" t="s">
        <v>3</v>
      </c>
      <c r="N7" s="306"/>
      <c r="O7" s="64" t="s">
        <v>114</v>
      </c>
      <c r="P7" s="115"/>
      <c r="Q7" s="266" t="s">
        <v>10</v>
      </c>
      <c r="R7" s="266"/>
      <c r="S7" s="65"/>
      <c r="T7" s="266" t="s">
        <v>11</v>
      </c>
      <c r="U7" s="266"/>
      <c r="V7" s="116"/>
      <c r="W7" s="304" t="s">
        <v>9</v>
      </c>
      <c r="X7" s="306"/>
      <c r="Y7" s="312" t="s">
        <v>3</v>
      </c>
      <c r="Z7" s="306"/>
      <c r="AA7" s="117" t="s">
        <v>1</v>
      </c>
      <c r="AB7" s="84"/>
      <c r="AC7" s="117" t="s">
        <v>0</v>
      </c>
    </row>
    <row r="8" spans="1:35" ht="44.25" customHeight="1" thickBot="1">
      <c r="A8" s="271"/>
      <c r="B8" s="111"/>
      <c r="C8" s="309"/>
      <c r="D8" s="112"/>
      <c r="E8" s="309"/>
      <c r="F8" s="113"/>
      <c r="G8" s="309"/>
      <c r="H8" s="113"/>
      <c r="I8" s="309"/>
      <c r="J8" s="114"/>
      <c r="K8" s="305"/>
      <c r="L8" s="307"/>
      <c r="M8" s="267"/>
      <c r="N8" s="307"/>
      <c r="O8" s="109" t="s">
        <v>2</v>
      </c>
      <c r="P8" s="115"/>
      <c r="Q8" s="118" t="s">
        <v>9</v>
      </c>
      <c r="R8" s="118" t="s">
        <v>3</v>
      </c>
      <c r="S8" s="119"/>
      <c r="T8" s="118" t="s">
        <v>9</v>
      </c>
      <c r="U8" s="118" t="s">
        <v>89</v>
      </c>
      <c r="V8" s="116"/>
      <c r="W8" s="305"/>
      <c r="X8" s="306"/>
      <c r="Y8" s="267"/>
      <c r="Z8" s="306"/>
      <c r="AA8" s="109" t="s">
        <v>2</v>
      </c>
      <c r="AB8" s="84"/>
      <c r="AC8" s="109" t="s">
        <v>4</v>
      </c>
    </row>
    <row r="9" spans="1:35" ht="37.5">
      <c r="A9" s="114" t="s">
        <v>65</v>
      </c>
      <c r="B9" s="114"/>
      <c r="C9" s="67" t="s">
        <v>6</v>
      </c>
      <c r="D9" s="114"/>
      <c r="E9" s="67" t="s">
        <v>6</v>
      </c>
      <c r="F9" s="67"/>
      <c r="G9" s="67"/>
      <c r="H9" s="67"/>
      <c r="I9" s="67"/>
      <c r="J9" s="114"/>
      <c r="K9" s="67" t="s">
        <v>6</v>
      </c>
      <c r="L9" s="66"/>
      <c r="M9" s="67" t="s">
        <v>6</v>
      </c>
      <c r="N9" s="66"/>
      <c r="O9" s="66" t="s">
        <v>6</v>
      </c>
      <c r="P9" s="120"/>
      <c r="Q9" s="121" t="s">
        <v>6</v>
      </c>
      <c r="R9" s="121"/>
      <c r="S9" s="122"/>
      <c r="T9" s="121" t="s">
        <v>6</v>
      </c>
      <c r="U9" s="121"/>
      <c r="W9" s="67" t="s">
        <v>6</v>
      </c>
      <c r="X9" s="66"/>
      <c r="Y9" s="67" t="s">
        <v>6</v>
      </c>
      <c r="Z9" s="66"/>
      <c r="AA9" s="66" t="s">
        <v>6</v>
      </c>
      <c r="AB9" s="66"/>
      <c r="AC9" s="66" t="s">
        <v>6</v>
      </c>
    </row>
    <row r="10" spans="1:35" ht="38.25" thickBot="1">
      <c r="A10" s="114" t="s">
        <v>65</v>
      </c>
      <c r="B10" s="114"/>
      <c r="C10" s="67" t="s">
        <v>6</v>
      </c>
      <c r="D10" s="114"/>
      <c r="E10" s="67" t="s">
        <v>6</v>
      </c>
      <c r="F10" s="67"/>
      <c r="G10" s="67"/>
      <c r="H10" s="67"/>
      <c r="I10" s="67"/>
      <c r="J10" s="114"/>
      <c r="K10" s="67" t="s">
        <v>6</v>
      </c>
      <c r="L10" s="66"/>
      <c r="M10" s="67" t="s">
        <v>6</v>
      </c>
      <c r="N10" s="66"/>
      <c r="O10" s="67" t="s">
        <v>6</v>
      </c>
      <c r="P10" s="120"/>
      <c r="Q10" s="123" t="s">
        <v>6</v>
      </c>
      <c r="R10" s="123"/>
      <c r="T10" s="123" t="s">
        <v>6</v>
      </c>
      <c r="U10" s="123"/>
      <c r="W10" s="67" t="s">
        <v>6</v>
      </c>
      <c r="X10" s="66"/>
      <c r="Y10" s="67" t="s">
        <v>6</v>
      </c>
      <c r="Z10" s="66"/>
      <c r="AA10" s="67" t="s">
        <v>6</v>
      </c>
      <c r="AB10" s="67"/>
      <c r="AC10" s="67" t="s">
        <v>6</v>
      </c>
    </row>
    <row r="11" spans="1:35" ht="19.5" thickBot="1">
      <c r="A11" s="114" t="s">
        <v>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86" t="s">
        <v>6</v>
      </c>
      <c r="L11" s="66"/>
      <c r="M11" s="86" t="s">
        <v>6</v>
      </c>
      <c r="N11" s="66"/>
      <c r="O11" s="71" t="s">
        <v>6</v>
      </c>
      <c r="P11" s="120"/>
      <c r="Q11" s="86" t="s">
        <v>6</v>
      </c>
      <c r="R11" s="86" t="s">
        <v>6</v>
      </c>
      <c r="T11" s="86" t="s">
        <v>6</v>
      </c>
      <c r="U11" s="86" t="s">
        <v>6</v>
      </c>
      <c r="W11" s="86" t="s">
        <v>6</v>
      </c>
      <c r="X11" s="66"/>
      <c r="Y11" s="86" t="s">
        <v>6</v>
      </c>
      <c r="Z11" s="66"/>
      <c r="AA11" s="71" t="s">
        <v>6</v>
      </c>
      <c r="AB11" s="111"/>
      <c r="AC11" s="71" t="s">
        <v>6</v>
      </c>
    </row>
    <row r="12" spans="1:35" ht="19.5" thickTop="1"/>
  </sheetData>
  <mergeCells count="23">
    <mergeCell ref="A1:AI1"/>
    <mergeCell ref="A2:AI2"/>
    <mergeCell ref="A3:AI3"/>
    <mergeCell ref="A7:A8"/>
    <mergeCell ref="C7:C8"/>
    <mergeCell ref="E7:E8"/>
    <mergeCell ref="A4:AC4"/>
    <mergeCell ref="C6:E6"/>
    <mergeCell ref="K6:O6"/>
    <mergeCell ref="Q6:U6"/>
    <mergeCell ref="W6:AC6"/>
    <mergeCell ref="X7:X8"/>
    <mergeCell ref="Y7:Y8"/>
    <mergeCell ref="Z7:Z8"/>
    <mergeCell ref="K7:K8"/>
    <mergeCell ref="L7:L8"/>
    <mergeCell ref="W7:W8"/>
    <mergeCell ref="M7:M8"/>
    <mergeCell ref="N7:N8"/>
    <mergeCell ref="G7:G8"/>
    <mergeCell ref="T7:U7"/>
    <mergeCell ref="Q7:R7"/>
    <mergeCell ref="I7:I8"/>
  </mergeCells>
  <pageMargins left="0" right="0.59055118110236227" top="0.15748031496062992" bottom="0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rightToLeft="1" view="pageBreakPreview" zoomScaleNormal="90" zoomScaleSheetLayoutView="100" workbookViewId="0">
      <selection activeCell="E18" sqref="E18"/>
    </sheetView>
  </sheetViews>
  <sheetFormatPr defaultRowHeight="15"/>
  <cols>
    <col min="1" max="1" width="54.7109375" style="30" customWidth="1"/>
    <col min="2" max="2" width="1" style="30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5.28515625" customWidth="1"/>
    <col min="11" max="11" width="9.42578125" customWidth="1"/>
    <col min="13" max="13" width="12.42578125" customWidth="1"/>
    <col min="15" max="15" width="16.5703125" customWidth="1"/>
  </cols>
  <sheetData>
    <row r="1" spans="1:17" ht="24">
      <c r="A1" s="314" t="s">
        <v>99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7" ht="24">
      <c r="A2" s="314" t="s">
        <v>96</v>
      </c>
      <c r="B2" s="314"/>
      <c r="C2" s="314"/>
      <c r="D2" s="314"/>
      <c r="E2" s="314"/>
      <c r="F2" s="314"/>
      <c r="G2" s="314"/>
      <c r="H2" s="314"/>
      <c r="I2" s="314"/>
      <c r="J2" s="314"/>
    </row>
    <row r="3" spans="1:17" ht="24">
      <c r="A3" s="314" t="str">
        <f>' سهام'!A3:Y3</f>
        <v>برای ماه منتهی به1398/04/31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7" ht="90.75" customHeight="1">
      <c r="A4" s="265" t="s">
        <v>44</v>
      </c>
      <c r="B4" s="265"/>
      <c r="C4" s="265"/>
      <c r="D4" s="265"/>
      <c r="E4" s="265"/>
      <c r="F4" s="265"/>
      <c r="G4" s="265"/>
      <c r="H4" s="265"/>
      <c r="I4" s="265"/>
      <c r="J4" s="265"/>
      <c r="K4" s="142"/>
      <c r="L4" s="142"/>
      <c r="M4" s="142"/>
      <c r="N4" s="142"/>
      <c r="O4" s="142"/>
      <c r="P4" s="142"/>
      <c r="Q4" s="142"/>
    </row>
    <row r="5" spans="1:17" ht="18.75" thickBot="1">
      <c r="A5" s="35" t="s">
        <v>72</v>
      </c>
      <c r="B5" s="31"/>
      <c r="C5" s="32" t="s">
        <v>73</v>
      </c>
      <c r="D5" s="33"/>
      <c r="E5" s="32" t="s">
        <v>12</v>
      </c>
      <c r="F5" s="33"/>
      <c r="G5" s="32" t="s">
        <v>32</v>
      </c>
      <c r="H5" s="46"/>
      <c r="I5" s="47" t="s">
        <v>98</v>
      </c>
    </row>
    <row r="6" spans="1:17" ht="25.5">
      <c r="A6" s="36" t="s">
        <v>86</v>
      </c>
      <c r="B6" s="36"/>
      <c r="C6" s="40" t="s">
        <v>92</v>
      </c>
      <c r="D6" s="34"/>
      <c r="E6" s="85">
        <f>'درآمد سرمایه گذاری در سهام '!S27</f>
        <v>-1491003285</v>
      </c>
      <c r="F6" s="88"/>
      <c r="G6" s="90">
        <f>E6/$E$10</f>
        <v>-0.1368780206662866</v>
      </c>
      <c r="H6" s="85"/>
      <c r="I6" s="254">
        <f>E6/$E$18*100</f>
        <v>-0.75515085314302743</v>
      </c>
      <c r="J6" s="29"/>
      <c r="K6" s="29"/>
      <c r="L6" s="29"/>
      <c r="M6" s="29"/>
      <c r="N6" s="29"/>
      <c r="O6" s="29"/>
      <c r="P6" s="29"/>
      <c r="Q6" s="29"/>
    </row>
    <row r="7" spans="1:17" ht="25.5">
      <c r="A7" s="36" t="s">
        <v>87</v>
      </c>
      <c r="B7" s="36"/>
      <c r="C7" s="40" t="s">
        <v>93</v>
      </c>
      <c r="D7" s="34"/>
      <c r="E7" s="85">
        <f>'درآمد سرمایه گذاری در اوراق بها'!Q17</f>
        <v>11507425486</v>
      </c>
      <c r="F7" s="88"/>
      <c r="G7" s="90">
        <f t="shared" ref="G7:G9" si="0">E7/$E$10</f>
        <v>1.0564119068915809</v>
      </c>
      <c r="H7" s="85"/>
      <c r="I7" s="254">
        <f t="shared" ref="I7:I9" si="1">E7/$E$18*100</f>
        <v>5.828184458515608</v>
      </c>
      <c r="J7" s="29"/>
      <c r="K7" s="29"/>
      <c r="L7" s="29"/>
      <c r="M7" s="29"/>
      <c r="N7" s="29"/>
      <c r="O7" s="29"/>
      <c r="P7" s="29"/>
      <c r="Q7" s="29"/>
    </row>
    <row r="8" spans="1:17" ht="25.5">
      <c r="A8" s="36" t="s">
        <v>88</v>
      </c>
      <c r="B8" s="36"/>
      <c r="C8" s="40" t="s">
        <v>94</v>
      </c>
      <c r="D8" s="34"/>
      <c r="E8" s="85">
        <f>'درآمد سپرده بانکی'!I14</f>
        <v>774861849</v>
      </c>
      <c r="F8" s="88"/>
      <c r="G8" s="90">
        <f t="shared" si="0"/>
        <v>7.1134354463168764E-2</v>
      </c>
      <c r="H8" s="85"/>
      <c r="I8" s="254">
        <f t="shared" si="1"/>
        <v>0.39244553799915582</v>
      </c>
      <c r="J8" s="29"/>
      <c r="K8" s="29"/>
      <c r="L8" s="29"/>
      <c r="M8" s="29"/>
    </row>
    <row r="9" spans="1:17" ht="26.25" thickBot="1">
      <c r="A9" s="36" t="s">
        <v>49</v>
      </c>
      <c r="B9" s="36"/>
      <c r="C9" s="40" t="s">
        <v>95</v>
      </c>
      <c r="D9" s="34"/>
      <c r="E9" s="75">
        <f>'سایر درآمدها'!E11</f>
        <v>101650241</v>
      </c>
      <c r="F9" s="88"/>
      <c r="G9" s="90">
        <f t="shared" si="0"/>
        <v>9.3317593115370048E-3</v>
      </c>
      <c r="H9" s="85"/>
      <c r="I9" s="254">
        <f t="shared" si="1"/>
        <v>5.1482962502892374E-2</v>
      </c>
      <c r="J9" s="29"/>
    </row>
    <row r="10" spans="1:17" ht="20.25" thickBot="1">
      <c r="A10" s="36" t="s">
        <v>8</v>
      </c>
      <c r="E10" s="70">
        <f>SUM(E6:E9)</f>
        <v>10892934291</v>
      </c>
      <c r="F10" s="74"/>
      <c r="G10" s="91">
        <f>SUM(G6:G9)</f>
        <v>1</v>
      </c>
      <c r="H10" s="89"/>
      <c r="I10" s="91">
        <f>SUM(I6:I9)</f>
        <v>5.5169621058746285</v>
      </c>
    </row>
    <row r="11" spans="1:17" ht="15.75" thickTop="1"/>
    <row r="12" spans="1:17" hidden="1">
      <c r="I12" s="92" t="e">
        <f>' سهام'!W24+اوراق!#REF!+سپرده!#REF!</f>
        <v>#REF!</v>
      </c>
    </row>
    <row r="14" spans="1:17" hidden="1"/>
    <row r="15" spans="1:17" hidden="1">
      <c r="E15" s="92" t="e">
        <f>' سهام'!Y30</f>
        <v>#REF!</v>
      </c>
    </row>
    <row r="18" spans="5:5">
      <c r="E18" s="92">
        <f>' سهام'!W24+اوراق!AI16+سپرده!S17</f>
        <v>197444428327.70001</v>
      </c>
    </row>
  </sheetData>
  <mergeCells count="4">
    <mergeCell ref="A1:J1"/>
    <mergeCell ref="A2:J2"/>
    <mergeCell ref="A3:J3"/>
    <mergeCell ref="A4:J4"/>
  </mergeCells>
  <pageMargins left="0" right="0.59055118110236227" top="0.15748031496062992" bottom="0" header="0.31496062992125984" footer="0.31496062992125984"/>
  <pageSetup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rightToLeft="1" view="pageBreakPreview" zoomScale="90" zoomScaleNormal="100" zoomScaleSheetLayoutView="90" workbookViewId="0">
      <selection activeCell="O15" sqref="O15"/>
    </sheetView>
  </sheetViews>
  <sheetFormatPr defaultColWidth="9.140625" defaultRowHeight="15.75"/>
  <cols>
    <col min="1" max="1" width="26.42578125" style="4" customWidth="1"/>
    <col min="2" max="2" width="1" style="4" customWidth="1"/>
    <col min="3" max="3" width="11.85546875" style="4" bestFit="1" customWidth="1"/>
    <col min="4" max="4" width="0.42578125" style="4" customWidth="1"/>
    <col min="5" max="5" width="15.5703125" style="4" customWidth="1"/>
    <col min="6" max="6" width="0.5703125" style="4" customWidth="1"/>
    <col min="7" max="7" width="14.85546875" style="4" customWidth="1"/>
    <col min="8" max="8" width="0.5703125" style="4" customWidth="1"/>
    <col min="9" max="9" width="15.28515625" style="4" customWidth="1"/>
    <col min="10" max="10" width="0.5703125" style="4" customWidth="1"/>
    <col min="11" max="11" width="10.85546875" style="4" customWidth="1"/>
    <col min="12" max="12" width="0.28515625" style="4" customWidth="1"/>
    <col min="13" max="13" width="14.7109375" style="4" customWidth="1"/>
    <col min="14" max="14" width="0.5703125" style="4" customWidth="1"/>
    <col min="15" max="15" width="14.85546875" style="4" customWidth="1"/>
    <col min="16" max="16" width="0.85546875" style="4" customWidth="1"/>
    <col min="17" max="17" width="15.42578125" style="4" customWidth="1"/>
    <col min="18" max="18" width="0.28515625" style="4" customWidth="1"/>
    <col min="19" max="19" width="15.7109375" style="4" customWidth="1"/>
    <col min="20" max="20" width="0.5703125" style="4" customWidth="1"/>
    <col min="21" max="21" width="13.85546875" style="4" bestFit="1" customWidth="1"/>
    <col min="22" max="22" width="9.140625" style="4"/>
    <col min="23" max="23" width="16.5703125" style="4" customWidth="1"/>
    <col min="24" max="16384" width="9.140625" style="4"/>
  </cols>
  <sheetData>
    <row r="1" spans="1:22" ht="24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</row>
    <row r="2" spans="1:22" ht="24">
      <c r="A2" s="272" t="s">
        <v>96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1:22" ht="24">
      <c r="A3" s="272" t="str">
        <f>' سهام'!A3:Y3</f>
        <v>برای ماه منتهی به1398/04/31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4" spans="1:2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</row>
    <row r="5" spans="1:22" ht="25.5">
      <c r="A5" s="265" t="s">
        <v>45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</row>
    <row r="6" spans="1:2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</row>
    <row r="7" spans="1:22" ht="19.5" customHeight="1" thickBot="1">
      <c r="A7" s="2"/>
      <c r="B7" s="3"/>
      <c r="C7" s="316" t="s">
        <v>163</v>
      </c>
      <c r="D7" s="316"/>
      <c r="E7" s="316"/>
      <c r="F7" s="316"/>
      <c r="G7" s="316"/>
      <c r="H7" s="316"/>
      <c r="I7" s="316"/>
      <c r="J7" s="316"/>
      <c r="K7" s="316"/>
      <c r="L7" s="3"/>
      <c r="M7" s="316" t="s">
        <v>186</v>
      </c>
      <c r="N7" s="316"/>
      <c r="O7" s="316"/>
      <c r="P7" s="316"/>
      <c r="Q7" s="316"/>
      <c r="R7" s="316"/>
      <c r="S7" s="316"/>
      <c r="T7" s="316"/>
      <c r="U7" s="316"/>
    </row>
    <row r="8" spans="1:22" ht="19.5" customHeight="1">
      <c r="A8" s="318" t="s">
        <v>40</v>
      </c>
      <c r="B8" s="320"/>
      <c r="C8" s="323" t="s">
        <v>24</v>
      </c>
      <c r="D8" s="321"/>
      <c r="E8" s="323" t="s">
        <v>25</v>
      </c>
      <c r="F8" s="321"/>
      <c r="G8" s="323" t="s">
        <v>26</v>
      </c>
      <c r="H8" s="325"/>
      <c r="I8" s="323" t="s">
        <v>8</v>
      </c>
      <c r="J8" s="323"/>
      <c r="K8" s="323"/>
      <c r="L8" s="317"/>
      <c r="M8" s="323" t="s">
        <v>24</v>
      </c>
      <c r="N8" s="325"/>
      <c r="O8" s="323" t="s">
        <v>25</v>
      </c>
      <c r="P8" s="325"/>
      <c r="Q8" s="323" t="s">
        <v>26</v>
      </c>
      <c r="R8" s="325"/>
      <c r="S8" s="323" t="s">
        <v>8</v>
      </c>
      <c r="T8" s="323"/>
      <c r="U8" s="323"/>
    </row>
    <row r="9" spans="1:22" ht="18.75" customHeight="1" thickBot="1">
      <c r="A9" s="318"/>
      <c r="B9" s="320"/>
      <c r="C9" s="316"/>
      <c r="D9" s="318"/>
      <c r="E9" s="316"/>
      <c r="F9" s="318"/>
      <c r="G9" s="316"/>
      <c r="H9" s="320"/>
      <c r="I9" s="316"/>
      <c r="J9" s="324"/>
      <c r="K9" s="324"/>
      <c r="L9" s="317"/>
      <c r="M9" s="316"/>
      <c r="N9" s="320"/>
      <c r="O9" s="316"/>
      <c r="P9" s="320"/>
      <c r="Q9" s="316"/>
      <c r="R9" s="320"/>
      <c r="S9" s="316"/>
      <c r="T9" s="316"/>
      <c r="U9" s="316"/>
    </row>
    <row r="10" spans="1:22" ht="36.75" customHeight="1" thickBot="1">
      <c r="A10" s="319"/>
      <c r="B10" s="317"/>
      <c r="C10" s="9" t="s">
        <v>107</v>
      </c>
      <c r="D10" s="322"/>
      <c r="E10" s="9" t="s">
        <v>106</v>
      </c>
      <c r="F10" s="322"/>
      <c r="G10" s="9" t="s">
        <v>108</v>
      </c>
      <c r="H10" s="317"/>
      <c r="I10" s="24" t="s">
        <v>12</v>
      </c>
      <c r="J10" s="51"/>
      <c r="K10" s="51" t="s">
        <v>27</v>
      </c>
      <c r="L10" s="317"/>
      <c r="M10" s="9" t="s">
        <v>107</v>
      </c>
      <c r="N10" s="317"/>
      <c r="O10" s="9" t="s">
        <v>106</v>
      </c>
      <c r="P10" s="317"/>
      <c r="Q10" s="9" t="s">
        <v>108</v>
      </c>
      <c r="R10" s="317"/>
      <c r="S10" s="5" t="s">
        <v>12</v>
      </c>
      <c r="T10" s="51"/>
      <c r="U10" s="5" t="s">
        <v>27</v>
      </c>
    </row>
    <row r="11" spans="1:22" ht="22.5" customHeight="1">
      <c r="A11" s="6" t="s">
        <v>152</v>
      </c>
      <c r="B11" s="7"/>
      <c r="C11" s="63">
        <v>0</v>
      </c>
      <c r="D11" s="55"/>
      <c r="E11" s="75">
        <v>-31</v>
      </c>
      <c r="F11" s="75"/>
      <c r="G11" s="75">
        <v>1456171280</v>
      </c>
      <c r="H11" s="55"/>
      <c r="I11" s="75">
        <v>1456171249</v>
      </c>
      <c r="J11" s="75"/>
      <c r="K11" s="77">
        <v>0.1268</v>
      </c>
      <c r="L11" s="55"/>
      <c r="M11" s="63">
        <v>0</v>
      </c>
      <c r="N11" s="63"/>
      <c r="O11" s="63">
        <v>-31</v>
      </c>
      <c r="P11" s="55"/>
      <c r="Q11" s="75">
        <v>1456171280</v>
      </c>
      <c r="R11" s="55"/>
      <c r="S11" s="75">
        <v>1456171249</v>
      </c>
      <c r="T11" s="75"/>
      <c r="U11" s="76">
        <v>0.1268</v>
      </c>
      <c r="V11" s="143"/>
    </row>
    <row r="12" spans="1:22" ht="22.5" customHeight="1">
      <c r="A12" s="4" t="s">
        <v>156</v>
      </c>
      <c r="B12" s="48"/>
      <c r="C12" s="63">
        <v>0</v>
      </c>
      <c r="D12" s="55"/>
      <c r="E12" s="75">
        <v>-4000607</v>
      </c>
      <c r="F12" s="75"/>
      <c r="G12" s="75">
        <v>47334659</v>
      </c>
      <c r="H12" s="55"/>
      <c r="I12" s="75">
        <v>43334052</v>
      </c>
      <c r="J12" s="75"/>
      <c r="K12" s="77">
        <v>3.8E-3</v>
      </c>
      <c r="L12" s="55"/>
      <c r="M12" s="63">
        <v>0</v>
      </c>
      <c r="N12" s="63"/>
      <c r="O12" s="63">
        <v>-4000607</v>
      </c>
      <c r="P12" s="55"/>
      <c r="Q12" s="63">
        <v>47334659</v>
      </c>
      <c r="R12" s="55"/>
      <c r="S12" s="75">
        <v>43334052</v>
      </c>
      <c r="T12" s="75"/>
      <c r="U12" s="76">
        <v>3.8E-3</v>
      </c>
      <c r="V12" s="143"/>
    </row>
    <row r="13" spans="1:22" ht="22.5" customHeight="1">
      <c r="A13" s="4" t="s">
        <v>168</v>
      </c>
      <c r="B13" s="229"/>
      <c r="C13" s="63">
        <v>0</v>
      </c>
      <c r="D13" s="55"/>
      <c r="E13" s="75">
        <v>-402168621</v>
      </c>
      <c r="F13" s="75"/>
      <c r="G13" s="75">
        <v>698716002</v>
      </c>
      <c r="H13" s="55"/>
      <c r="I13" s="75">
        <v>296547381</v>
      </c>
      <c r="J13" s="75"/>
      <c r="K13" s="77">
        <v>2.58E-2</v>
      </c>
      <c r="L13" s="55"/>
      <c r="M13" s="63">
        <v>0</v>
      </c>
      <c r="N13" s="63"/>
      <c r="O13" s="63">
        <v>-402168621</v>
      </c>
      <c r="P13" s="55"/>
      <c r="Q13" s="63">
        <v>698716002</v>
      </c>
      <c r="R13" s="55"/>
      <c r="S13" s="75">
        <v>296547381</v>
      </c>
      <c r="T13" s="75"/>
      <c r="U13" s="76">
        <v>2.58E-2</v>
      </c>
      <c r="V13" s="143"/>
    </row>
    <row r="14" spans="1:22" ht="22.5" customHeight="1">
      <c r="A14" s="4" t="s">
        <v>153</v>
      </c>
      <c r="B14" s="229"/>
      <c r="C14" s="63">
        <v>0</v>
      </c>
      <c r="D14" s="55"/>
      <c r="E14" s="75">
        <v>-126628218</v>
      </c>
      <c r="F14" s="75"/>
      <c r="G14" s="75">
        <v>29482329</v>
      </c>
      <c r="H14" s="55"/>
      <c r="I14" s="75">
        <v>-97145889</v>
      </c>
      <c r="J14" s="75"/>
      <c r="K14" s="77">
        <v>-8.5000000000000006E-3</v>
      </c>
      <c r="L14" s="55"/>
      <c r="M14" s="63">
        <v>0</v>
      </c>
      <c r="N14" s="63"/>
      <c r="O14" s="63">
        <v>-126628218</v>
      </c>
      <c r="P14" s="55"/>
      <c r="Q14" s="63">
        <v>29482329</v>
      </c>
      <c r="R14" s="55"/>
      <c r="S14" s="75">
        <v>-97145889</v>
      </c>
      <c r="T14" s="75"/>
      <c r="U14" s="76">
        <v>-8.5000000000000006E-3</v>
      </c>
      <c r="V14" s="143"/>
    </row>
    <row r="15" spans="1:22" ht="22.5" customHeight="1">
      <c r="A15" s="4" t="s">
        <v>181</v>
      </c>
      <c r="B15" s="229"/>
      <c r="C15" s="63">
        <v>12030606</v>
      </c>
      <c r="D15" s="55"/>
      <c r="E15" s="75">
        <v>-13435338</v>
      </c>
      <c r="F15" s="75"/>
      <c r="G15" s="75">
        <v>0</v>
      </c>
      <c r="H15" s="55"/>
      <c r="I15" s="75">
        <v>-1404732</v>
      </c>
      <c r="J15" s="75"/>
      <c r="K15" s="77">
        <v>-1E-4</v>
      </c>
      <c r="L15" s="55"/>
      <c r="M15" s="63">
        <v>12030606</v>
      </c>
      <c r="N15" s="63"/>
      <c r="O15" s="63">
        <v>-13435338</v>
      </c>
      <c r="P15" s="55"/>
      <c r="Q15" s="63">
        <v>0</v>
      </c>
      <c r="R15" s="55"/>
      <c r="S15" s="75">
        <v>-1404732</v>
      </c>
      <c r="T15" s="75"/>
      <c r="U15" s="76">
        <v>-1E-4</v>
      </c>
      <c r="V15" s="143"/>
    </row>
    <row r="16" spans="1:22" ht="22.5" customHeight="1">
      <c r="A16" s="4" t="s">
        <v>162</v>
      </c>
      <c r="B16" s="229"/>
      <c r="C16" s="63">
        <v>0</v>
      </c>
      <c r="D16" s="55"/>
      <c r="E16" s="75">
        <v>-375146310</v>
      </c>
      <c r="F16" s="75"/>
      <c r="G16" s="75">
        <v>0</v>
      </c>
      <c r="H16" s="55"/>
      <c r="I16" s="75">
        <v>-375146310</v>
      </c>
      <c r="J16" s="75"/>
      <c r="K16" s="77">
        <v>-3.27E-2</v>
      </c>
      <c r="L16" s="55"/>
      <c r="M16" s="63">
        <v>0</v>
      </c>
      <c r="N16" s="63"/>
      <c r="O16" s="63">
        <v>-375146310</v>
      </c>
      <c r="P16" s="55"/>
      <c r="Q16" s="63">
        <v>0</v>
      </c>
      <c r="R16" s="55"/>
      <c r="S16" s="75">
        <v>-375146310</v>
      </c>
      <c r="T16" s="75"/>
      <c r="U16" s="76">
        <v>-3.27E-2</v>
      </c>
      <c r="V16" s="143"/>
    </row>
    <row r="17" spans="1:22" ht="22.5" customHeight="1">
      <c r="A17" s="4" t="s">
        <v>179</v>
      </c>
      <c r="B17" s="229"/>
      <c r="C17" s="63">
        <v>0</v>
      </c>
      <c r="D17" s="55"/>
      <c r="E17" s="75">
        <v>-26015480</v>
      </c>
      <c r="F17" s="75"/>
      <c r="G17" s="75">
        <v>0</v>
      </c>
      <c r="H17" s="55"/>
      <c r="I17" s="75">
        <v>-26015480</v>
      </c>
      <c r="J17" s="75"/>
      <c r="K17" s="77">
        <v>-2.3E-3</v>
      </c>
      <c r="L17" s="55"/>
      <c r="M17" s="63">
        <v>0</v>
      </c>
      <c r="N17" s="63"/>
      <c r="O17" s="63">
        <v>-26015480</v>
      </c>
      <c r="P17" s="55"/>
      <c r="Q17" s="63">
        <v>0</v>
      </c>
      <c r="R17" s="55"/>
      <c r="S17" s="75">
        <v>-26015480</v>
      </c>
      <c r="T17" s="75"/>
      <c r="U17" s="76">
        <v>-2.3E-3</v>
      </c>
      <c r="V17" s="143"/>
    </row>
    <row r="18" spans="1:22" ht="22.5" customHeight="1">
      <c r="A18" s="4" t="s">
        <v>182</v>
      </c>
      <c r="B18" s="229"/>
      <c r="C18" s="63">
        <v>0</v>
      </c>
      <c r="D18" s="55"/>
      <c r="E18" s="75">
        <v>181617797</v>
      </c>
      <c r="F18" s="75"/>
      <c r="G18" s="75">
        <v>0</v>
      </c>
      <c r="H18" s="55"/>
      <c r="I18" s="75">
        <v>181617797</v>
      </c>
      <c r="J18" s="75"/>
      <c r="K18" s="77">
        <v>1.5800000000000002E-2</v>
      </c>
      <c r="L18" s="55"/>
      <c r="M18" s="63">
        <v>0</v>
      </c>
      <c r="N18" s="63"/>
      <c r="O18" s="63">
        <v>181617797</v>
      </c>
      <c r="P18" s="55"/>
      <c r="Q18" s="63">
        <v>0</v>
      </c>
      <c r="R18" s="55"/>
      <c r="S18" s="75">
        <v>181617797</v>
      </c>
      <c r="T18" s="75"/>
      <c r="U18" s="76">
        <v>1.5800000000000002E-2</v>
      </c>
      <c r="V18" s="143"/>
    </row>
    <row r="19" spans="1:22" ht="22.5" customHeight="1">
      <c r="A19" s="4" t="s">
        <v>165</v>
      </c>
      <c r="B19" s="230"/>
      <c r="C19" s="63">
        <v>0</v>
      </c>
      <c r="D19" s="55"/>
      <c r="E19" s="75">
        <v>-142041460</v>
      </c>
      <c r="F19" s="75"/>
      <c r="G19" s="75">
        <v>0</v>
      </c>
      <c r="H19" s="55"/>
      <c r="I19" s="75">
        <v>-142041460</v>
      </c>
      <c r="J19" s="75"/>
      <c r="K19" s="77">
        <v>-1.24E-2</v>
      </c>
      <c r="L19" s="55"/>
      <c r="M19" s="63">
        <v>0</v>
      </c>
      <c r="N19" s="63"/>
      <c r="O19" s="63">
        <v>-142041460</v>
      </c>
      <c r="P19" s="55"/>
      <c r="Q19" s="63">
        <v>0</v>
      </c>
      <c r="R19" s="55"/>
      <c r="S19" s="75">
        <v>-142041460</v>
      </c>
      <c r="T19" s="75"/>
      <c r="U19" s="76">
        <v>-1.24E-2</v>
      </c>
      <c r="V19" s="143"/>
    </row>
    <row r="20" spans="1:22" ht="22.5" customHeight="1">
      <c r="A20" s="4" t="s">
        <v>180</v>
      </c>
      <c r="B20" s="230"/>
      <c r="C20" s="63">
        <v>0</v>
      </c>
      <c r="D20" s="55"/>
      <c r="E20" s="75">
        <v>-2432373</v>
      </c>
      <c r="F20" s="75"/>
      <c r="G20" s="75">
        <v>0</v>
      </c>
      <c r="H20" s="55"/>
      <c r="I20" s="75">
        <v>-2432373</v>
      </c>
      <c r="J20" s="75"/>
      <c r="K20" s="77">
        <v>-2.0000000000000001E-4</v>
      </c>
      <c r="L20" s="55"/>
      <c r="M20" s="63">
        <v>0</v>
      </c>
      <c r="N20" s="63"/>
      <c r="O20" s="63">
        <v>-2432373</v>
      </c>
      <c r="P20" s="55"/>
      <c r="Q20" s="63">
        <v>0</v>
      </c>
      <c r="R20" s="55"/>
      <c r="S20" s="75">
        <v>-2432373</v>
      </c>
      <c r="T20" s="75"/>
      <c r="U20" s="76">
        <v>-2.0000000000000001E-4</v>
      </c>
      <c r="V20" s="143"/>
    </row>
    <row r="21" spans="1:22" ht="22.5" customHeight="1">
      <c r="A21" s="4" t="s">
        <v>178</v>
      </c>
      <c r="B21" s="230"/>
      <c r="C21" s="63">
        <v>0</v>
      </c>
      <c r="D21" s="55"/>
      <c r="E21" s="75">
        <v>-87579055</v>
      </c>
      <c r="F21" s="75"/>
      <c r="G21" s="75">
        <v>0</v>
      </c>
      <c r="H21" s="55"/>
      <c r="I21" s="75">
        <v>-87579055</v>
      </c>
      <c r="J21" s="75"/>
      <c r="K21" s="77">
        <v>-7.6E-3</v>
      </c>
      <c r="L21" s="55"/>
      <c r="M21" s="63">
        <v>0</v>
      </c>
      <c r="N21" s="63"/>
      <c r="O21" s="63">
        <v>-87579055</v>
      </c>
      <c r="P21" s="55"/>
      <c r="Q21" s="63">
        <v>0</v>
      </c>
      <c r="R21" s="55"/>
      <c r="S21" s="75">
        <v>-87579055</v>
      </c>
      <c r="T21" s="75"/>
      <c r="U21" s="76">
        <v>-7.6E-3</v>
      </c>
      <c r="V21" s="143"/>
    </row>
    <row r="22" spans="1:22" ht="22.5" customHeight="1">
      <c r="A22" s="4" t="s">
        <v>161</v>
      </c>
      <c r="B22" s="230"/>
      <c r="C22" s="63">
        <v>0</v>
      </c>
      <c r="D22" s="55"/>
      <c r="E22" s="75">
        <v>-430907287</v>
      </c>
      <c r="F22" s="75"/>
      <c r="G22" s="75">
        <v>0</v>
      </c>
      <c r="H22" s="55"/>
      <c r="I22" s="75">
        <v>-430907287</v>
      </c>
      <c r="J22" s="75"/>
      <c r="K22" s="77">
        <v>-3.7499999999999999E-2</v>
      </c>
      <c r="L22" s="55"/>
      <c r="M22" s="63">
        <v>0</v>
      </c>
      <c r="N22" s="63"/>
      <c r="O22" s="63">
        <v>-430907287</v>
      </c>
      <c r="P22" s="55"/>
      <c r="Q22" s="63">
        <v>0</v>
      </c>
      <c r="R22" s="55"/>
      <c r="S22" s="75">
        <v>-430907287</v>
      </c>
      <c r="T22" s="75"/>
      <c r="U22" s="76">
        <v>-3.7499999999999999E-2</v>
      </c>
      <c r="V22" s="143"/>
    </row>
    <row r="23" spans="1:22" ht="22.5" customHeight="1">
      <c r="A23" s="4" t="s">
        <v>155</v>
      </c>
      <c r="B23" s="230"/>
      <c r="C23" s="63">
        <v>0</v>
      </c>
      <c r="D23" s="55"/>
      <c r="E23" s="75">
        <v>-1947326625</v>
      </c>
      <c r="F23" s="75"/>
      <c r="G23" s="75">
        <v>0</v>
      </c>
      <c r="H23" s="55"/>
      <c r="I23" s="75">
        <v>-1947326625</v>
      </c>
      <c r="J23" s="75"/>
      <c r="K23" s="77">
        <v>-0.1696</v>
      </c>
      <c r="L23" s="55"/>
      <c r="M23" s="63">
        <v>0</v>
      </c>
      <c r="N23" s="63"/>
      <c r="O23" s="63">
        <v>-1947326625</v>
      </c>
      <c r="P23" s="55"/>
      <c r="Q23" s="63">
        <v>0</v>
      </c>
      <c r="R23" s="55"/>
      <c r="S23" s="75">
        <v>-1947326625</v>
      </c>
      <c r="T23" s="75"/>
      <c r="U23" s="76">
        <v>-0.1696</v>
      </c>
      <c r="V23" s="143"/>
    </row>
    <row r="24" spans="1:22" ht="22.5" customHeight="1">
      <c r="A24" s="4" t="s">
        <v>151</v>
      </c>
      <c r="B24" s="240"/>
      <c r="C24" s="63">
        <v>0</v>
      </c>
      <c r="D24" s="55"/>
      <c r="E24" s="75">
        <v>-68921557</v>
      </c>
      <c r="F24" s="75"/>
      <c r="G24" s="75">
        <v>0</v>
      </c>
      <c r="H24" s="55"/>
      <c r="I24" s="75">
        <v>-68921557</v>
      </c>
      <c r="J24" s="75"/>
      <c r="K24" s="77">
        <v>-6.0000000000000001E-3</v>
      </c>
      <c r="L24" s="55"/>
      <c r="M24" s="63">
        <v>0</v>
      </c>
      <c r="N24" s="63"/>
      <c r="O24" s="63">
        <v>-68921557</v>
      </c>
      <c r="P24" s="55"/>
      <c r="Q24" s="63">
        <v>0</v>
      </c>
      <c r="R24" s="55"/>
      <c r="S24" s="75">
        <v>-68921557</v>
      </c>
      <c r="T24" s="75"/>
      <c r="U24" s="76">
        <v>-6.0000000000000001E-3</v>
      </c>
      <c r="V24" s="143"/>
    </row>
    <row r="25" spans="1:22" ht="22.5" customHeight="1">
      <c r="A25" s="4" t="s">
        <v>147</v>
      </c>
      <c r="B25" s="240"/>
      <c r="C25" s="63">
        <v>0</v>
      </c>
      <c r="D25" s="55"/>
      <c r="E25" s="75">
        <v>0</v>
      </c>
      <c r="F25" s="75"/>
      <c r="G25" s="75">
        <v>0</v>
      </c>
      <c r="H25" s="55"/>
      <c r="I25" s="75">
        <v>0</v>
      </c>
      <c r="J25" s="75"/>
      <c r="K25" s="77">
        <v>0</v>
      </c>
      <c r="L25" s="55"/>
      <c r="M25" s="63">
        <v>0</v>
      </c>
      <c r="N25" s="63"/>
      <c r="O25" s="63">
        <v>0</v>
      </c>
      <c r="P25" s="55"/>
      <c r="Q25" s="63">
        <v>-245383900</v>
      </c>
      <c r="R25" s="55"/>
      <c r="S25" s="75">
        <v>-245383900</v>
      </c>
      <c r="T25" s="75"/>
      <c r="U25" s="76">
        <v>-9.7000000000000003E-3</v>
      </c>
      <c r="V25" s="143"/>
    </row>
    <row r="26" spans="1:22" ht="22.5" customHeight="1">
      <c r="A26" s="4" t="s">
        <v>132</v>
      </c>
      <c r="B26" s="240"/>
      <c r="C26" s="63">
        <v>0</v>
      </c>
      <c r="D26" s="55"/>
      <c r="E26" s="75">
        <v>0</v>
      </c>
      <c r="F26" s="75"/>
      <c r="G26" s="75">
        <v>0</v>
      </c>
      <c r="H26" s="55"/>
      <c r="I26" s="75">
        <v>0</v>
      </c>
      <c r="J26" s="75"/>
      <c r="K26" s="77">
        <v>0</v>
      </c>
      <c r="L26" s="55"/>
      <c r="M26" s="63">
        <v>0</v>
      </c>
      <c r="N26" s="63"/>
      <c r="O26" s="63">
        <v>16</v>
      </c>
      <c r="P26" s="55"/>
      <c r="Q26" s="63">
        <v>-44369112</v>
      </c>
      <c r="R26" s="55"/>
      <c r="S26" s="75">
        <v>-44369096</v>
      </c>
      <c r="T26" s="75"/>
      <c r="U26" s="76">
        <v>-1.8E-3</v>
      </c>
      <c r="V26" s="143"/>
    </row>
    <row r="27" spans="1:22" ht="25.5" customHeight="1" thickBot="1">
      <c r="A27" s="141" t="s">
        <v>112</v>
      </c>
      <c r="B27" s="7"/>
      <c r="C27" s="60">
        <f>SUM(C11:C26)</f>
        <v>12030606</v>
      </c>
      <c r="D27" s="7"/>
      <c r="E27" s="83">
        <f>SUM(E11:E26)</f>
        <v>-3444985165</v>
      </c>
      <c r="F27" s="79"/>
      <c r="G27" s="83">
        <f>SUM(G11:G26)</f>
        <v>2231704270</v>
      </c>
      <c r="H27" s="79"/>
      <c r="I27" s="83">
        <f>SUM(I11:I26)</f>
        <v>-1201250289</v>
      </c>
      <c r="J27" s="83"/>
      <c r="K27" s="132">
        <f>SUM(K11:K26)</f>
        <v>-0.10470000000000002</v>
      </c>
      <c r="L27" s="79"/>
      <c r="M27" s="83">
        <f>SUM(M11:M26)</f>
        <v>12030606</v>
      </c>
      <c r="N27" s="79"/>
      <c r="O27" s="83">
        <f>SUM(O11:O26)</f>
        <v>-3444985149</v>
      </c>
      <c r="P27" s="79"/>
      <c r="Q27" s="83">
        <f>SUM(Q11:Q26)</f>
        <v>1941951258</v>
      </c>
      <c r="R27" s="79"/>
      <c r="S27" s="83">
        <f>SUM(S11:S26)</f>
        <v>-1491003285</v>
      </c>
      <c r="T27" s="83"/>
      <c r="U27" s="133">
        <f>SUM(U11:U26)</f>
        <v>-0.11620000000000001</v>
      </c>
    </row>
    <row r="28" spans="1:22" ht="16.5" thickTop="1"/>
  </sheetData>
  <sortState ref="A11:S62">
    <sortCondition ref="A11:A62"/>
  </sortState>
  <mergeCells count="25"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  <mergeCell ref="A4:U4"/>
    <mergeCell ref="A6:U6"/>
    <mergeCell ref="M7:U7"/>
    <mergeCell ref="C7:K7"/>
    <mergeCell ref="L8:L10"/>
    <mergeCell ref="A8:A10"/>
    <mergeCell ref="B8:B10"/>
    <mergeCell ref="D8:D10"/>
    <mergeCell ref="F8:F10"/>
  </mergeCells>
  <printOptions horizontalCentered="1"/>
  <pageMargins left="0" right="0" top="0.15748031496062992" bottom="0.19685039370078741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دارایی ها</vt:lpstr>
      <vt:lpstr> سهام</vt:lpstr>
      <vt:lpstr>اوراق تبعی</vt:lpstr>
      <vt:lpstr>اوراق</vt:lpstr>
      <vt:lpstr>تعدیل قیمت</vt:lpstr>
      <vt:lpstr>سپرده</vt:lpstr>
      <vt:lpstr>گواهی سپرده</vt:lpstr>
      <vt:lpstr>درآمدها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درآمد ناشی ازفروش</vt:lpstr>
      <vt:lpstr>درآمد ناشی از تغییر قیمت اوراق </vt:lpstr>
      <vt:lpstr>درآمد سود سهام</vt:lpstr>
      <vt:lpstr>سود اوراق بهادار و سپرده بانکی</vt:lpstr>
      <vt:lpstr>' سهام'!Print_Area</vt:lpstr>
      <vt:lpstr>اوراق!Print_Area</vt:lpstr>
      <vt:lpstr>'اوراق تبعی'!Print_Area</vt:lpstr>
      <vt:lpstr>'تعدیل قیمت'!Print_Area</vt:lpstr>
      <vt:lpstr>'درآمد سرمایه گذاری در اوراق بها'!Print_Area</vt:lpstr>
      <vt:lpstr>'درآمد ناشی از تغییر قیمت اوراق '!Print_Area</vt:lpstr>
      <vt:lpstr>درآمدها!Print_Area</vt:lpstr>
      <vt:lpstr>'سایر درآمدها'!Print_Area</vt:lpstr>
      <vt:lpstr>سپرده!Print_Area</vt:lpstr>
      <vt:lpstr>'گواهی سپرده'!Print_Area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</vt:vector>
  </TitlesOfParts>
  <Company>15KHODAEI-A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شایان</cp:lastModifiedBy>
  <cp:lastPrinted>2019-02-03T23:21:56Z</cp:lastPrinted>
  <dcterms:created xsi:type="dcterms:W3CDTF">2017-11-22T14:26:20Z</dcterms:created>
  <dcterms:modified xsi:type="dcterms:W3CDTF">2019-07-27T22:42:51Z</dcterms:modified>
</cp:coreProperties>
</file>